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After peer 12 June 2025\"/>
    </mc:Choice>
  </mc:AlternateContent>
  <bookViews>
    <workbookView xWindow="0" yWindow="0" windowWidth="19200" windowHeight="6640" firstSheet="1" activeTab="5"/>
  </bookViews>
  <sheets>
    <sheet name="Annexure-IV A" sheetId="7" r:id="rId1"/>
    <sheet name="Annexure-IV B" sheetId="2" r:id="rId2"/>
    <sheet name="Annexurer-IV C" sheetId="3" r:id="rId3"/>
    <sheet name="Annexure-IV D" sheetId="4" r:id="rId4"/>
    <sheet name="Dolomitic Limestone" sheetId="5" r:id="rId5"/>
    <sheet name="Annexure-VII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7" l="1"/>
  <c r="H5" i="6" l="1"/>
  <c r="S18" i="2"/>
  <c r="H6" i="6" l="1"/>
  <c r="H7" i="6"/>
  <c r="H8" i="6"/>
  <c r="H9" i="6"/>
  <c r="H10" i="6"/>
  <c r="H11" i="6"/>
  <c r="H12" i="6"/>
  <c r="H13" i="6"/>
  <c r="H14" i="6"/>
  <c r="S4" i="5"/>
  <c r="S5" i="4"/>
  <c r="S6" i="4"/>
  <c r="S7" i="4"/>
  <c r="S8" i="4"/>
  <c r="S4" i="4"/>
  <c r="S5" i="3"/>
  <c r="S6" i="3"/>
  <c r="S7" i="3"/>
  <c r="S8" i="3"/>
  <c r="S9" i="3"/>
  <c r="S10" i="3"/>
  <c r="S11" i="3"/>
  <c r="S12" i="3"/>
  <c r="S13" i="3"/>
  <c r="S14" i="3"/>
  <c r="S4" i="3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4" i="2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6" i="7"/>
  <c r="S27" i="7"/>
  <c r="S28" i="7"/>
  <c r="S29" i="7"/>
  <c r="S30" i="7"/>
  <c r="S31" i="7"/>
  <c r="S32" i="7"/>
  <c r="S33" i="7"/>
  <c r="S34" i="7"/>
  <c r="S35" i="7"/>
  <c r="S36" i="7"/>
  <c r="S4" i="7"/>
  <c r="L37" i="7" l="1"/>
  <c r="M37" i="7"/>
  <c r="N37" i="7"/>
  <c r="O37" i="7"/>
  <c r="P37" i="7"/>
  <c r="R15" i="3" l="1"/>
  <c r="Q15" i="3"/>
  <c r="G15" i="3"/>
  <c r="H15" i="3"/>
  <c r="I15" i="3"/>
  <c r="R18" i="2"/>
  <c r="Q18" i="2"/>
  <c r="I18" i="2"/>
  <c r="Q37" i="7"/>
  <c r="K37" i="7"/>
  <c r="L18" i="2"/>
  <c r="M18" i="2"/>
  <c r="N18" i="2"/>
  <c r="O18" i="2"/>
  <c r="K18" i="2"/>
  <c r="L15" i="3"/>
  <c r="M15" i="3"/>
  <c r="N15" i="3"/>
  <c r="O15" i="3"/>
  <c r="K15" i="3"/>
  <c r="G14" i="6" l="1"/>
  <c r="G13" i="6"/>
  <c r="G12" i="6"/>
  <c r="G11" i="6"/>
  <c r="G10" i="6"/>
  <c r="G9" i="6"/>
  <c r="G8" i="6"/>
  <c r="G7" i="6"/>
  <c r="G6" i="6"/>
  <c r="G5" i="6"/>
  <c r="H15" i="6" l="1"/>
  <c r="Q5" i="5" l="1"/>
  <c r="O5" i="5"/>
  <c r="N5" i="5"/>
  <c r="M5" i="5"/>
  <c r="L5" i="5"/>
  <c r="K5" i="5"/>
  <c r="I5" i="5"/>
  <c r="G5" i="5"/>
  <c r="F5" i="5"/>
  <c r="E5" i="5"/>
  <c r="D5" i="5"/>
  <c r="R4" i="5"/>
  <c r="H4" i="5"/>
  <c r="J4" i="5" s="1"/>
  <c r="Q9" i="4"/>
  <c r="O9" i="4"/>
  <c r="N9" i="4"/>
  <c r="M9" i="4"/>
  <c r="L9" i="4"/>
  <c r="K9" i="4"/>
  <c r="I9" i="4"/>
  <c r="G9" i="4"/>
  <c r="F9" i="4"/>
  <c r="E9" i="4"/>
  <c r="D9" i="4"/>
  <c r="R8" i="4"/>
  <c r="H8" i="4"/>
  <c r="J8" i="4" s="1"/>
  <c r="R7" i="4"/>
  <c r="H7" i="4"/>
  <c r="J7" i="4" s="1"/>
  <c r="R6" i="4"/>
  <c r="H6" i="4"/>
  <c r="J6" i="4" s="1"/>
  <c r="R5" i="4"/>
  <c r="R4" i="4"/>
  <c r="R4" i="3"/>
  <c r="R5" i="3"/>
  <c r="H6" i="3"/>
  <c r="J6" i="3"/>
  <c r="R6" i="3"/>
  <c r="S15" i="3"/>
  <c r="H7" i="3"/>
  <c r="J7" i="3"/>
  <c r="R7" i="3"/>
  <c r="H8" i="3"/>
  <c r="J8" i="3"/>
  <c r="R8" i="3"/>
  <c r="H9" i="3"/>
  <c r="J9" i="3"/>
  <c r="R9" i="3"/>
  <c r="H10" i="3"/>
  <c r="J10" i="3"/>
  <c r="R10" i="3"/>
  <c r="H11" i="3"/>
  <c r="J11" i="3"/>
  <c r="R11" i="3"/>
  <c r="H12" i="3"/>
  <c r="J12" i="3"/>
  <c r="R12" i="3"/>
  <c r="H13" i="3"/>
  <c r="J13" i="3"/>
  <c r="R13" i="3"/>
  <c r="H14" i="3"/>
  <c r="J14" i="3"/>
  <c r="R14" i="3"/>
  <c r="D15" i="3"/>
  <c r="E15" i="3"/>
  <c r="F15" i="3"/>
  <c r="G18" i="2"/>
  <c r="F18" i="2"/>
  <c r="E18" i="2"/>
  <c r="D18" i="2"/>
  <c r="R17" i="2"/>
  <c r="H17" i="2"/>
  <c r="J17" i="2" s="1"/>
  <c r="R16" i="2"/>
  <c r="H16" i="2"/>
  <c r="J16" i="2" s="1"/>
  <c r="R15" i="2"/>
  <c r="H15" i="2"/>
  <c r="J15" i="2" s="1"/>
  <c r="R14" i="2"/>
  <c r="H14" i="2"/>
  <c r="J14" i="2" s="1"/>
  <c r="R13" i="2"/>
  <c r="H13" i="2"/>
  <c r="J13" i="2" s="1"/>
  <c r="R12" i="2"/>
  <c r="H12" i="2"/>
  <c r="J12" i="2" s="1"/>
  <c r="R11" i="2"/>
  <c r="H11" i="2"/>
  <c r="J11" i="2" s="1"/>
  <c r="R10" i="2"/>
  <c r="H10" i="2"/>
  <c r="J10" i="2" s="1"/>
  <c r="R9" i="2"/>
  <c r="H9" i="2"/>
  <c r="J9" i="2" s="1"/>
  <c r="R8" i="2"/>
  <c r="H8" i="2"/>
  <c r="J8" i="2" s="1"/>
  <c r="R7" i="2"/>
  <c r="H7" i="2"/>
  <c r="J7" i="2" s="1"/>
  <c r="R6" i="2"/>
  <c r="R5" i="2"/>
  <c r="R4" i="2"/>
  <c r="J4" i="2"/>
  <c r="H5" i="5" l="1"/>
  <c r="S5" i="5"/>
  <c r="R5" i="5"/>
  <c r="R9" i="4"/>
  <c r="H9" i="4"/>
  <c r="S9" i="4"/>
  <c r="H18" i="2"/>
  <c r="I37" i="7" l="1"/>
  <c r="G37" i="7"/>
  <c r="F37" i="7"/>
  <c r="E37" i="7"/>
  <c r="D37" i="7"/>
  <c r="R36" i="7"/>
  <c r="H36" i="7"/>
  <c r="J36" i="7" s="1"/>
  <c r="R35" i="7"/>
  <c r="H35" i="7"/>
  <c r="J35" i="7" s="1"/>
  <c r="R34" i="7"/>
  <c r="H34" i="7"/>
  <c r="J34" i="7" s="1"/>
  <c r="R33" i="7"/>
  <c r="H33" i="7"/>
  <c r="J33" i="7" s="1"/>
  <c r="H32" i="7"/>
  <c r="J32" i="7" s="1"/>
  <c r="R31" i="7"/>
  <c r="H31" i="7"/>
  <c r="J31" i="7" s="1"/>
  <c r="R30" i="7"/>
  <c r="H30" i="7"/>
  <c r="J30" i="7" s="1"/>
  <c r="R29" i="7"/>
  <c r="H29" i="7"/>
  <c r="J29" i="7" s="1"/>
  <c r="R28" i="7"/>
  <c r="H28" i="7"/>
  <c r="J28" i="7" s="1"/>
  <c r="R27" i="7"/>
  <c r="H27" i="7"/>
  <c r="J27" i="7" s="1"/>
  <c r="R26" i="7"/>
  <c r="H26" i="7"/>
  <c r="J26" i="7" s="1"/>
  <c r="R25" i="7"/>
  <c r="H25" i="7"/>
  <c r="J25" i="7" s="1"/>
  <c r="R24" i="7"/>
  <c r="H24" i="7"/>
  <c r="J24" i="7" s="1"/>
  <c r="R23" i="7"/>
  <c r="H23" i="7"/>
  <c r="J23" i="7" s="1"/>
  <c r="H22" i="7"/>
  <c r="J22" i="7" s="1"/>
  <c r="R21" i="7"/>
  <c r="H21" i="7"/>
  <c r="J21" i="7" s="1"/>
  <c r="R20" i="7"/>
  <c r="H20" i="7"/>
  <c r="J20" i="7" s="1"/>
  <c r="R19" i="7"/>
  <c r="H19" i="7"/>
  <c r="J19" i="7" s="1"/>
  <c r="R18" i="7"/>
  <c r="H18" i="7"/>
  <c r="J18" i="7" s="1"/>
  <c r="R17" i="7"/>
  <c r="H17" i="7"/>
  <c r="J17" i="7" s="1"/>
  <c r="R16" i="7"/>
  <c r="H16" i="7"/>
  <c r="J16" i="7" s="1"/>
  <c r="R15" i="7"/>
  <c r="H15" i="7"/>
  <c r="J15" i="7" s="1"/>
  <c r="R14" i="7"/>
  <c r="H14" i="7"/>
  <c r="J14" i="7" s="1"/>
  <c r="R13" i="7"/>
  <c r="H13" i="7"/>
  <c r="J13" i="7" s="1"/>
  <c r="R12" i="7"/>
  <c r="H12" i="7"/>
  <c r="R11" i="7"/>
  <c r="H11" i="7"/>
  <c r="J11" i="7" s="1"/>
  <c r="R10" i="7"/>
  <c r="R9" i="7"/>
  <c r="R8" i="7"/>
  <c r="R7" i="7"/>
  <c r="R6" i="7"/>
  <c r="R5" i="7"/>
  <c r="R4" i="7"/>
  <c r="J4" i="7"/>
  <c r="H37" i="7" l="1"/>
  <c r="R37" i="7"/>
  <c r="J12" i="7"/>
  <c r="S37" i="7"/>
</calcChain>
</file>

<file path=xl/sharedStrings.xml><?xml version="1.0" encoding="utf-8"?>
<sst xmlns="http://schemas.openxmlformats.org/spreadsheetml/2006/main" count="207" uniqueCount="49">
  <si>
    <t>S. No.</t>
  </si>
  <si>
    <t>BH.   No.</t>
  </si>
  <si>
    <t>RL</t>
  </si>
  <si>
    <t>Total  Depth     (m)</t>
  </si>
  <si>
    <t>OB            (m)</t>
  </si>
  <si>
    <t>Thickness of Limestone (m)</t>
  </si>
  <si>
    <t>Core Recovery %</t>
  </si>
  <si>
    <t>Chemical Analysis</t>
  </si>
  <si>
    <t xml:space="preserve">Area </t>
  </si>
  <si>
    <t>Volume</t>
  </si>
  <si>
    <t>Resource</t>
  </si>
  <si>
    <t>Grade</t>
  </si>
  <si>
    <t>From</t>
  </si>
  <si>
    <t>To</t>
  </si>
  <si>
    <t>Run</t>
  </si>
  <si>
    <t>Core</t>
  </si>
  <si>
    <r>
      <rPr>
        <b/>
        <sz val="11"/>
        <color theme="1"/>
        <rFont val="Times New Roman"/>
        <family val="1"/>
      </rPr>
      <t>SiO</t>
    </r>
    <r>
      <rPr>
        <b/>
        <sz val="11"/>
        <color indexed="8"/>
        <rFont val="Times New Roman"/>
        <family val="1"/>
      </rPr>
      <t>2    %</t>
    </r>
  </si>
  <si>
    <r>
      <rPr>
        <b/>
        <sz val="11"/>
        <color theme="1"/>
        <rFont val="Times New Roman"/>
        <family val="1"/>
      </rPr>
      <t>Fe</t>
    </r>
    <r>
      <rPr>
        <b/>
        <sz val="11"/>
        <color indexed="8"/>
        <rFont val="Times New Roman"/>
        <family val="1"/>
      </rPr>
      <t>2O3  %</t>
    </r>
  </si>
  <si>
    <r>
      <rPr>
        <b/>
        <sz val="11"/>
        <color theme="1"/>
        <rFont val="Times New Roman"/>
        <family val="1"/>
      </rPr>
      <t>Al</t>
    </r>
    <r>
      <rPr>
        <b/>
        <sz val="11"/>
        <color indexed="8"/>
        <rFont val="Times New Roman"/>
        <family val="1"/>
      </rPr>
      <t>2O3    %</t>
    </r>
  </si>
  <si>
    <t>CaO     %</t>
  </si>
  <si>
    <t>MgO     %</t>
  </si>
  <si>
    <t>P2O5 %</t>
  </si>
  <si>
    <t>ALD-1</t>
  </si>
  <si>
    <t>ALD-2</t>
  </si>
  <si>
    <t>ALD-3</t>
  </si>
  <si>
    <t>CG</t>
  </si>
  <si>
    <t>ALD-4</t>
  </si>
  <si>
    <t>ALD-05</t>
  </si>
  <si>
    <t>CBB</t>
  </si>
  <si>
    <t>ALD-06</t>
  </si>
  <si>
    <t>ALD-09</t>
  </si>
  <si>
    <t>BLENDABLE</t>
  </si>
  <si>
    <t>Shale</t>
  </si>
  <si>
    <t>ALD-10</t>
  </si>
  <si>
    <t>CC</t>
  </si>
  <si>
    <t>ALD-12</t>
  </si>
  <si>
    <t>Dolomictic Limestone</t>
  </si>
  <si>
    <t>ALD-13</t>
  </si>
  <si>
    <t>ALD-15</t>
  </si>
  <si>
    <t>SHALE</t>
  </si>
  <si>
    <t>ALD-16</t>
  </si>
  <si>
    <t>TOTAL</t>
  </si>
  <si>
    <t>ALD-7</t>
  </si>
  <si>
    <t>ALD-8</t>
  </si>
  <si>
    <t>ALD-11</t>
  </si>
  <si>
    <t>ALD-14</t>
  </si>
  <si>
    <t>Chemical Analysis(Wt. Avg.)</t>
  </si>
  <si>
    <t>UNEXPLORED AREA</t>
  </si>
  <si>
    <t>Thickness of limestone Core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</si>
</sst>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 "/>
    <numFmt numFmtId="165" formatCode="0.000"/>
  </numFmts>
  <fonts count="10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charset val="13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Calibri"/>
      <family val="2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0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" fontId="1" fillId="2" borderId="4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1" fontId="2" fillId="2" borderId="4" xfId="0" applyNumberFormat="1" applyFont="1" applyFill="1" applyBorder="1" applyAlignment="1">
      <alignment horizontal="center" vertical="top"/>
    </xf>
    <xf numFmtId="2" fontId="2" fillId="2" borderId="4" xfId="0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2" fontId="2" fillId="2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center" vertical="top"/>
    </xf>
    <xf numFmtId="165" fontId="1" fillId="2" borderId="0" xfId="0" applyNumberFormat="1" applyFont="1" applyFill="1" applyBorder="1" applyAlignment="1">
      <alignment horizontal="center" vertical="top"/>
    </xf>
    <xf numFmtId="0" fontId="0" fillId="0" borderId="0" xfId="0" applyFont="1" applyBorder="1"/>
    <xf numFmtId="0" fontId="6" fillId="0" borderId="0" xfId="0" applyFont="1" applyAlignment="1">
      <alignment vertical="center" wrapText="1"/>
    </xf>
    <xf numFmtId="0" fontId="7" fillId="0" borderId="16" xfId="0" applyFont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2" fontId="7" fillId="4" borderId="16" xfId="0" applyNumberFormat="1" applyFont="1" applyFill="1" applyBorder="1" applyAlignment="1">
      <alignment horizontal="center" vertical="center"/>
    </xf>
    <xf numFmtId="2" fontId="7" fillId="3" borderId="16" xfId="0" applyNumberFormat="1" applyFont="1" applyFill="1" applyBorder="1" applyAlignment="1">
      <alignment horizontal="center" vertical="center"/>
    </xf>
    <xf numFmtId="2" fontId="0" fillId="0" borderId="0" xfId="0" applyNumberFormat="1" applyFont="1"/>
    <xf numFmtId="2" fontId="2" fillId="0" borderId="1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/>
    <xf numFmtId="2" fontId="7" fillId="0" borderId="16" xfId="0" applyNumberFormat="1" applyFont="1" applyBorder="1" applyAlignment="1">
      <alignment horizontal="center" vertical="center"/>
    </xf>
    <xf numFmtId="0" fontId="0" fillId="0" borderId="0" xfId="0" applyFont="1" applyFill="1" applyBorder="1"/>
    <xf numFmtId="0" fontId="9" fillId="0" borderId="1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 patternType="solid">
          <bgColor rgb="FFFFC7CE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rgb="FFFFC7CE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rgb="FFFFC7CE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rgb="FFFFC7CE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rgb="FFFFC7CE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22" workbookViewId="0">
      <selection activeCell="S25" sqref="S25"/>
    </sheetView>
  </sheetViews>
  <sheetFormatPr defaultColWidth="9.08984375" defaultRowHeight="14.5"/>
  <cols>
    <col min="1" max="1" width="4.7265625" style="1" customWidth="1"/>
    <col min="2" max="2" width="7.81640625" style="1" customWidth="1"/>
    <col min="3" max="3" width="9.08984375" style="1"/>
    <col min="4" max="4" width="8.7265625" style="1" customWidth="1"/>
    <col min="5" max="5" width="5.7265625" style="1" customWidth="1"/>
    <col min="6" max="6" width="6" style="1" customWidth="1"/>
    <col min="7" max="8" width="6.26953125" style="1" customWidth="1"/>
    <col min="9" max="9" width="6.7265625" style="1" customWidth="1"/>
    <col min="10" max="10" width="11.1796875" style="1" customWidth="1"/>
    <col min="11" max="11" width="6.26953125" style="1" customWidth="1"/>
    <col min="12" max="12" width="7.26953125" style="1" customWidth="1"/>
    <col min="13" max="13" width="7.7265625" style="1" customWidth="1"/>
    <col min="14" max="14" width="7" style="1" customWidth="1"/>
    <col min="15" max="16" width="6.54296875" style="1" customWidth="1"/>
    <col min="17" max="17" width="12.54296875" style="1" customWidth="1"/>
    <col min="18" max="18" width="14.26953125" style="1" customWidth="1"/>
    <col min="19" max="19" width="10.26953125" style="1" customWidth="1"/>
    <col min="20" max="20" width="15.7265625" style="1" customWidth="1"/>
    <col min="21" max="16384" width="9.08984375" style="1"/>
  </cols>
  <sheetData>
    <row r="1" spans="1:26" ht="40" customHeight="1">
      <c r="A1" s="117" t="s">
        <v>0</v>
      </c>
      <c r="B1" s="117" t="s">
        <v>1</v>
      </c>
      <c r="C1" s="117" t="s">
        <v>2</v>
      </c>
      <c r="D1" s="117" t="s">
        <v>3</v>
      </c>
      <c r="E1" s="117" t="s">
        <v>4</v>
      </c>
      <c r="F1" s="125" t="s">
        <v>5</v>
      </c>
      <c r="G1" s="126"/>
      <c r="H1" s="126"/>
      <c r="I1" s="127"/>
      <c r="J1" s="117" t="s">
        <v>6</v>
      </c>
      <c r="K1" s="119" t="s">
        <v>46</v>
      </c>
      <c r="L1" s="120"/>
      <c r="M1" s="120"/>
      <c r="N1" s="120"/>
      <c r="O1" s="120"/>
      <c r="P1" s="121"/>
      <c r="Q1" s="117" t="s">
        <v>8</v>
      </c>
      <c r="R1" s="117" t="s">
        <v>9</v>
      </c>
      <c r="S1" s="131" t="s">
        <v>10</v>
      </c>
      <c r="T1" s="117" t="s">
        <v>11</v>
      </c>
    </row>
    <row r="2" spans="1:26" ht="28">
      <c r="A2" s="118"/>
      <c r="B2" s="118"/>
      <c r="C2" s="118"/>
      <c r="D2" s="118"/>
      <c r="E2" s="118"/>
      <c r="F2" s="26" t="s">
        <v>12</v>
      </c>
      <c r="G2" s="26" t="s">
        <v>13</v>
      </c>
      <c r="H2" s="26" t="s">
        <v>14</v>
      </c>
      <c r="I2" s="26" t="s">
        <v>15</v>
      </c>
      <c r="J2" s="118"/>
      <c r="K2" s="26" t="s">
        <v>16</v>
      </c>
      <c r="L2" s="26" t="s">
        <v>17</v>
      </c>
      <c r="M2" s="26" t="s">
        <v>18</v>
      </c>
      <c r="N2" s="10" t="s">
        <v>19</v>
      </c>
      <c r="O2" s="26" t="s">
        <v>20</v>
      </c>
      <c r="P2" s="27" t="s">
        <v>21</v>
      </c>
      <c r="Q2" s="118"/>
      <c r="R2" s="118"/>
      <c r="S2" s="132"/>
      <c r="T2" s="118"/>
    </row>
    <row r="3" spans="1:26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11">
        <v>14</v>
      </c>
      <c r="O3" s="2">
        <v>15</v>
      </c>
      <c r="P3" s="2">
        <v>16</v>
      </c>
      <c r="Q3" s="12">
        <v>17</v>
      </c>
      <c r="R3" s="13">
        <v>18</v>
      </c>
      <c r="S3" s="13">
        <v>19</v>
      </c>
      <c r="T3" s="27">
        <v>20</v>
      </c>
    </row>
    <row r="4" spans="1:26">
      <c r="A4" s="58">
        <v>1</v>
      </c>
      <c r="B4" s="58" t="s">
        <v>22</v>
      </c>
      <c r="C4" s="6">
        <v>265.54300000000001</v>
      </c>
      <c r="D4" s="29">
        <v>50</v>
      </c>
      <c r="E4" s="19">
        <v>6</v>
      </c>
      <c r="F4" s="19">
        <v>6</v>
      </c>
      <c r="G4" s="19">
        <v>50</v>
      </c>
      <c r="H4" s="19">
        <v>44</v>
      </c>
      <c r="I4" s="19">
        <v>39.65</v>
      </c>
      <c r="J4" s="59">
        <f>I4*100/H4</f>
        <v>90.11363636363636</v>
      </c>
      <c r="K4" s="59">
        <v>9.542364438839849</v>
      </c>
      <c r="L4" s="59">
        <v>1.5822559899117279</v>
      </c>
      <c r="M4" s="59">
        <v>4.5137742749054235</v>
      </c>
      <c r="N4" s="4">
        <v>46.033278688524589</v>
      </c>
      <c r="O4" s="59">
        <v>0.92430517023959646</v>
      </c>
      <c r="P4" s="59">
        <v>3.0377049180327877E-2</v>
      </c>
      <c r="Q4" s="21">
        <v>360000</v>
      </c>
      <c r="R4" s="22">
        <f>I4*Q4</f>
        <v>14274000</v>
      </c>
      <c r="S4" s="23">
        <f>2.76*R4/1000000</f>
        <v>39.396239999999999</v>
      </c>
      <c r="T4" s="24" t="s">
        <v>25</v>
      </c>
    </row>
    <row r="5" spans="1:26">
      <c r="A5" s="105">
        <v>2</v>
      </c>
      <c r="B5" s="105" t="s">
        <v>23</v>
      </c>
      <c r="C5" s="105">
        <v>263.637</v>
      </c>
      <c r="D5" s="122">
        <v>79</v>
      </c>
      <c r="E5" s="111">
        <v>6</v>
      </c>
      <c r="F5" s="19">
        <v>6</v>
      </c>
      <c r="G5" s="19">
        <v>13</v>
      </c>
      <c r="H5" s="19">
        <v>7</v>
      </c>
      <c r="I5" s="19">
        <v>5</v>
      </c>
      <c r="J5" s="59">
        <v>71.42</v>
      </c>
      <c r="K5" s="59">
        <v>23.756919999999997</v>
      </c>
      <c r="L5" s="59">
        <v>2.5995599999999994</v>
      </c>
      <c r="M5" s="59">
        <v>6.4378800000000016</v>
      </c>
      <c r="N5" s="4">
        <v>34.831040000000002</v>
      </c>
      <c r="O5" s="59">
        <v>2.0889600000000002</v>
      </c>
      <c r="P5" s="59">
        <v>5.2519999999999997E-2</v>
      </c>
      <c r="Q5" s="21">
        <v>480000</v>
      </c>
      <c r="R5" s="22">
        <f t="shared" ref="R5:R10" si="0">I5*Q5</f>
        <v>2400000</v>
      </c>
      <c r="S5" s="23">
        <f t="shared" ref="S5:S36" si="1">2.76*R5/1000000</f>
        <v>6.6239999999999988</v>
      </c>
      <c r="T5" s="4" t="s">
        <v>31</v>
      </c>
    </row>
    <row r="6" spans="1:26">
      <c r="A6" s="106"/>
      <c r="B6" s="106"/>
      <c r="C6" s="106"/>
      <c r="D6" s="123"/>
      <c r="E6" s="112"/>
      <c r="F6" s="19">
        <v>13</v>
      </c>
      <c r="G6" s="19">
        <v>39</v>
      </c>
      <c r="H6" s="19">
        <v>26</v>
      </c>
      <c r="I6" s="19">
        <v>23.7</v>
      </c>
      <c r="J6" s="59">
        <v>91.15</v>
      </c>
      <c r="K6" s="59">
        <v>11.141981012658229</v>
      </c>
      <c r="L6" s="59">
        <v>2.0122679324894523</v>
      </c>
      <c r="M6" s="59">
        <v>4.5168354430379756</v>
      </c>
      <c r="N6" s="4">
        <v>44.087575949367086</v>
      </c>
      <c r="O6" s="59">
        <v>1.5263037974683542</v>
      </c>
      <c r="P6" s="59">
        <v>3.0907172995780607E-2</v>
      </c>
      <c r="Q6" s="21">
        <v>480000</v>
      </c>
      <c r="R6" s="22">
        <f t="shared" si="0"/>
        <v>11376000</v>
      </c>
      <c r="S6" s="23">
        <f t="shared" si="1"/>
        <v>31.397759999999995</v>
      </c>
      <c r="T6" s="24" t="s">
        <v>25</v>
      </c>
    </row>
    <row r="7" spans="1:26">
      <c r="A7" s="106"/>
      <c r="B7" s="106"/>
      <c r="C7" s="106"/>
      <c r="D7" s="123"/>
      <c r="E7" s="112"/>
      <c r="F7" s="19">
        <v>39</v>
      </c>
      <c r="G7" s="19">
        <v>47</v>
      </c>
      <c r="H7" s="19">
        <v>8</v>
      </c>
      <c r="I7" s="19">
        <v>8</v>
      </c>
      <c r="J7" s="59">
        <v>100</v>
      </c>
      <c r="K7" s="59">
        <v>14.548749999999998</v>
      </c>
      <c r="L7" s="59">
        <v>2.29175</v>
      </c>
      <c r="M7" s="59">
        <v>5.5742499999999993</v>
      </c>
      <c r="N7" s="4">
        <v>41.117250000000006</v>
      </c>
      <c r="O7" s="59">
        <v>1.7969999999999999</v>
      </c>
      <c r="P7" s="59">
        <v>3.0875E-2</v>
      </c>
      <c r="Q7" s="21">
        <v>480000</v>
      </c>
      <c r="R7" s="22">
        <f t="shared" si="0"/>
        <v>3840000</v>
      </c>
      <c r="S7" s="23">
        <f t="shared" si="1"/>
        <v>10.5984</v>
      </c>
      <c r="T7" s="24" t="s">
        <v>28</v>
      </c>
    </row>
    <row r="8" spans="1:26">
      <c r="A8" s="106"/>
      <c r="B8" s="106"/>
      <c r="C8" s="106"/>
      <c r="D8" s="123"/>
      <c r="E8" s="112"/>
      <c r="F8" s="19">
        <v>47</v>
      </c>
      <c r="G8" s="19">
        <v>55</v>
      </c>
      <c r="H8" s="19">
        <v>8</v>
      </c>
      <c r="I8" s="19">
        <v>8</v>
      </c>
      <c r="J8" s="59">
        <v>100</v>
      </c>
      <c r="K8" s="59">
        <v>11.102625</v>
      </c>
      <c r="L8" s="59">
        <v>1.592625</v>
      </c>
      <c r="M8" s="59">
        <v>3.7677499999999995</v>
      </c>
      <c r="N8" s="4">
        <v>44.302250000000008</v>
      </c>
      <c r="O8" s="59">
        <v>1.93075</v>
      </c>
      <c r="P8" s="59">
        <v>3.3000000000000002E-2</v>
      </c>
      <c r="Q8" s="21">
        <v>480000</v>
      </c>
      <c r="R8" s="22">
        <f t="shared" si="0"/>
        <v>3840000</v>
      </c>
      <c r="S8" s="23">
        <f t="shared" si="1"/>
        <v>10.5984</v>
      </c>
      <c r="T8" s="24" t="s">
        <v>25</v>
      </c>
    </row>
    <row r="9" spans="1:26">
      <c r="A9" s="106"/>
      <c r="B9" s="106"/>
      <c r="C9" s="106"/>
      <c r="D9" s="123"/>
      <c r="E9" s="112"/>
      <c r="F9" s="19">
        <v>55</v>
      </c>
      <c r="G9" s="19">
        <v>63</v>
      </c>
      <c r="H9" s="19">
        <v>8</v>
      </c>
      <c r="I9" s="19">
        <v>8</v>
      </c>
      <c r="J9" s="59">
        <v>100</v>
      </c>
      <c r="K9" s="59">
        <v>17.885624999999997</v>
      </c>
      <c r="L9" s="59">
        <v>2.2941250000000002</v>
      </c>
      <c r="M9" s="59">
        <v>8.0184999999999995</v>
      </c>
      <c r="N9" s="4">
        <v>38.380375000000001</v>
      </c>
      <c r="O9" s="59">
        <v>1.333</v>
      </c>
      <c r="P9" s="59">
        <v>4.1500000000000002E-2</v>
      </c>
      <c r="Q9" s="21">
        <v>480000</v>
      </c>
      <c r="R9" s="22">
        <f t="shared" si="0"/>
        <v>3840000</v>
      </c>
      <c r="S9" s="23">
        <f t="shared" si="1"/>
        <v>10.5984</v>
      </c>
      <c r="T9" s="24" t="s">
        <v>28</v>
      </c>
    </row>
    <row r="10" spans="1:26">
      <c r="A10" s="107"/>
      <c r="B10" s="107"/>
      <c r="C10" s="107"/>
      <c r="D10" s="124"/>
      <c r="E10" s="113"/>
      <c r="F10" s="19">
        <v>63</v>
      </c>
      <c r="G10" s="19">
        <v>79</v>
      </c>
      <c r="H10" s="19">
        <v>16</v>
      </c>
      <c r="I10" s="19">
        <v>14.5</v>
      </c>
      <c r="J10" s="59">
        <v>90.625</v>
      </c>
      <c r="K10" s="59">
        <v>22.757075862068962</v>
      </c>
      <c r="L10" s="59">
        <v>2.7554896551724131</v>
      </c>
      <c r="M10" s="59">
        <v>8.3463655172413809</v>
      </c>
      <c r="N10" s="4">
        <v>34.610234482758635</v>
      </c>
      <c r="O10" s="59">
        <v>1.8958413793103444</v>
      </c>
      <c r="P10" s="59">
        <v>4.5896551724137924E-2</v>
      </c>
      <c r="Q10" s="21">
        <v>480000</v>
      </c>
      <c r="R10" s="22">
        <f t="shared" si="0"/>
        <v>6960000</v>
      </c>
      <c r="S10" s="23">
        <f t="shared" si="1"/>
        <v>19.209599999999998</v>
      </c>
      <c r="T10" s="4" t="s">
        <v>31</v>
      </c>
    </row>
    <row r="11" spans="1:26">
      <c r="A11" s="58">
        <v>3</v>
      </c>
      <c r="B11" s="58" t="s">
        <v>24</v>
      </c>
      <c r="C11" s="6">
        <v>261.54899999999998</v>
      </c>
      <c r="D11" s="29">
        <v>50</v>
      </c>
      <c r="E11" s="19">
        <v>4</v>
      </c>
      <c r="F11" s="18">
        <v>4</v>
      </c>
      <c r="G11" s="18">
        <v>50</v>
      </c>
      <c r="H11" s="18">
        <f>G11-F11</f>
        <v>46</v>
      </c>
      <c r="I11" s="18">
        <v>42.83</v>
      </c>
      <c r="J11" s="59">
        <f t="shared" ref="J11:J32" si="2">I11*100/H11</f>
        <v>93.108695652173907</v>
      </c>
      <c r="K11" s="59">
        <v>11.58</v>
      </c>
      <c r="L11" s="59">
        <v>1.24</v>
      </c>
      <c r="M11" s="59">
        <v>4.93</v>
      </c>
      <c r="N11" s="4">
        <v>45.11</v>
      </c>
      <c r="O11" s="59">
        <v>0.56000000000000005</v>
      </c>
      <c r="P11" s="59">
        <v>1.4999999999999999E-2</v>
      </c>
      <c r="Q11" s="21">
        <v>360000</v>
      </c>
      <c r="R11" s="22">
        <f t="shared" ref="R11:R18" si="3">I11*Q11</f>
        <v>15418800</v>
      </c>
      <c r="S11" s="23">
        <f t="shared" si="1"/>
        <v>42.555888000000003</v>
      </c>
      <c r="T11" s="24" t="s">
        <v>25</v>
      </c>
    </row>
    <row r="12" spans="1:26">
      <c r="A12" s="58">
        <v>4</v>
      </c>
      <c r="B12" s="58" t="s">
        <v>26</v>
      </c>
      <c r="C12" s="6">
        <v>263.98500000000001</v>
      </c>
      <c r="D12" s="29">
        <v>50</v>
      </c>
      <c r="E12" s="19">
        <v>1.8</v>
      </c>
      <c r="F12" s="6">
        <v>1.8</v>
      </c>
      <c r="G12" s="6">
        <v>50</v>
      </c>
      <c r="H12" s="18">
        <f>G12-F12</f>
        <v>48.2</v>
      </c>
      <c r="I12" s="6">
        <v>37.799999999999997</v>
      </c>
      <c r="J12" s="59">
        <f t="shared" si="2"/>
        <v>78.423236514522813</v>
      </c>
      <c r="K12" s="59">
        <v>11.38</v>
      </c>
      <c r="L12" s="59">
        <v>1.24</v>
      </c>
      <c r="M12" s="59">
        <v>6.83</v>
      </c>
      <c r="N12" s="4">
        <v>44.5</v>
      </c>
      <c r="O12" s="59">
        <v>0.82</v>
      </c>
      <c r="P12" s="59">
        <v>8.9999999999999993E-3</v>
      </c>
      <c r="Q12" s="21">
        <v>360000</v>
      </c>
      <c r="R12" s="22">
        <f t="shared" si="3"/>
        <v>13607999.999999998</v>
      </c>
      <c r="S12" s="23">
        <f t="shared" si="1"/>
        <v>37.55807999999999</v>
      </c>
      <c r="T12" s="24" t="s">
        <v>25</v>
      </c>
    </row>
    <row r="13" spans="1:26">
      <c r="A13" s="105">
        <v>5</v>
      </c>
      <c r="B13" s="105" t="s">
        <v>27</v>
      </c>
      <c r="C13" s="108">
        <v>263.88600000000002</v>
      </c>
      <c r="D13" s="111">
        <v>50</v>
      </c>
      <c r="E13" s="111">
        <v>4</v>
      </c>
      <c r="F13" s="4">
        <v>4</v>
      </c>
      <c r="G13" s="4">
        <v>12</v>
      </c>
      <c r="H13" s="19">
        <f t="shared" ref="H13:H17" si="4">G13-F13</f>
        <v>8</v>
      </c>
      <c r="I13" s="4">
        <v>5.8</v>
      </c>
      <c r="J13" s="19">
        <f t="shared" si="2"/>
        <v>72.5</v>
      </c>
      <c r="K13" s="4">
        <v>12.27</v>
      </c>
      <c r="L13" s="4">
        <v>1.53</v>
      </c>
      <c r="M13" s="4">
        <v>8.3800000000000008</v>
      </c>
      <c r="N13" s="4">
        <v>42.41</v>
      </c>
      <c r="O13" s="4">
        <v>0.84</v>
      </c>
      <c r="P13" s="4">
        <v>1.2999999999999999E-2</v>
      </c>
      <c r="Q13" s="60">
        <v>480000</v>
      </c>
      <c r="R13" s="15">
        <f t="shared" si="3"/>
        <v>2784000</v>
      </c>
      <c r="S13" s="23">
        <f t="shared" si="1"/>
        <v>7.6838399999999991</v>
      </c>
      <c r="T13" s="4" t="s">
        <v>28</v>
      </c>
      <c r="Z13" s="1">
        <v>41709</v>
      </c>
    </row>
    <row r="14" spans="1:26">
      <c r="A14" s="106"/>
      <c r="B14" s="106"/>
      <c r="C14" s="109"/>
      <c r="D14" s="112"/>
      <c r="E14" s="112"/>
      <c r="F14" s="4">
        <v>12</v>
      </c>
      <c r="G14" s="4">
        <v>17</v>
      </c>
      <c r="H14" s="19">
        <f t="shared" si="4"/>
        <v>5</v>
      </c>
      <c r="I14" s="4">
        <v>4.8</v>
      </c>
      <c r="J14" s="19">
        <f t="shared" si="2"/>
        <v>96</v>
      </c>
      <c r="K14" s="4">
        <v>9.61</v>
      </c>
      <c r="L14" s="4">
        <v>1.1499999999999999</v>
      </c>
      <c r="M14" s="4">
        <v>7.58</v>
      </c>
      <c r="N14" s="4">
        <v>44.39</v>
      </c>
      <c r="O14" s="4">
        <v>0.91</v>
      </c>
      <c r="P14" s="4">
        <v>8.0000000000000002E-3</v>
      </c>
      <c r="Q14" s="60">
        <v>480000</v>
      </c>
      <c r="R14" s="15">
        <f t="shared" si="3"/>
        <v>2304000</v>
      </c>
      <c r="S14" s="23">
        <f t="shared" si="1"/>
        <v>6.3590399999999994</v>
      </c>
      <c r="T14" s="4" t="s">
        <v>25</v>
      </c>
      <c r="Z14" s="1">
        <v>13905</v>
      </c>
    </row>
    <row r="15" spans="1:26">
      <c r="A15" s="106"/>
      <c r="B15" s="106"/>
      <c r="C15" s="109"/>
      <c r="D15" s="112"/>
      <c r="E15" s="112"/>
      <c r="F15" s="4">
        <v>17</v>
      </c>
      <c r="G15" s="4">
        <v>30</v>
      </c>
      <c r="H15" s="19">
        <f t="shared" si="4"/>
        <v>13</v>
      </c>
      <c r="I15" s="4">
        <v>13</v>
      </c>
      <c r="J15" s="19">
        <f t="shared" si="2"/>
        <v>100</v>
      </c>
      <c r="K15" s="4">
        <v>12.64</v>
      </c>
      <c r="L15" s="4">
        <v>1.58</v>
      </c>
      <c r="M15" s="4">
        <v>9.07</v>
      </c>
      <c r="N15" s="4">
        <v>41.49</v>
      </c>
      <c r="O15" s="4">
        <v>1.05</v>
      </c>
      <c r="P15" s="4">
        <v>8.9999999999999993E-3</v>
      </c>
      <c r="Q15" s="60">
        <v>480000</v>
      </c>
      <c r="R15" s="15">
        <f t="shared" si="3"/>
        <v>6240000</v>
      </c>
      <c r="S15" s="23">
        <f t="shared" si="1"/>
        <v>17.2224</v>
      </c>
      <c r="T15" s="4" t="s">
        <v>28</v>
      </c>
      <c r="Z15" s="1">
        <v>80642</v>
      </c>
    </row>
    <row r="16" spans="1:26">
      <c r="A16" s="106"/>
      <c r="B16" s="106"/>
      <c r="C16" s="109"/>
      <c r="D16" s="112"/>
      <c r="E16" s="112"/>
      <c r="F16" s="4">
        <v>30</v>
      </c>
      <c r="G16" s="4">
        <v>37</v>
      </c>
      <c r="H16" s="19">
        <f t="shared" si="4"/>
        <v>7</v>
      </c>
      <c r="I16" s="4">
        <v>7</v>
      </c>
      <c r="J16" s="19">
        <f t="shared" si="2"/>
        <v>100</v>
      </c>
      <c r="K16" s="4">
        <v>9.52</v>
      </c>
      <c r="L16" s="4">
        <v>1.1299999999999999</v>
      </c>
      <c r="M16" s="4">
        <v>7.78</v>
      </c>
      <c r="N16" s="4">
        <v>44.24</v>
      </c>
      <c r="O16" s="4">
        <v>1.04</v>
      </c>
      <c r="P16" s="4">
        <v>0</v>
      </c>
      <c r="Q16" s="60">
        <v>480000</v>
      </c>
      <c r="R16" s="15">
        <f t="shared" si="3"/>
        <v>3360000</v>
      </c>
      <c r="S16" s="23">
        <f t="shared" si="1"/>
        <v>9.2736000000000001</v>
      </c>
      <c r="T16" s="4" t="s">
        <v>25</v>
      </c>
      <c r="Z16" s="1">
        <v>20856</v>
      </c>
    </row>
    <row r="17" spans="1:26">
      <c r="A17" s="107"/>
      <c r="B17" s="107"/>
      <c r="C17" s="110"/>
      <c r="D17" s="113"/>
      <c r="E17" s="113"/>
      <c r="F17" s="4">
        <v>37</v>
      </c>
      <c r="G17" s="4">
        <v>50</v>
      </c>
      <c r="H17" s="19">
        <f t="shared" si="4"/>
        <v>13</v>
      </c>
      <c r="I17" s="4">
        <v>12.2</v>
      </c>
      <c r="J17" s="19">
        <f t="shared" si="2"/>
        <v>93.84615384615384</v>
      </c>
      <c r="K17" s="4">
        <v>17.84</v>
      </c>
      <c r="L17" s="4">
        <v>1.9</v>
      </c>
      <c r="M17" s="4">
        <v>9.19</v>
      </c>
      <c r="N17" s="4">
        <v>38.24</v>
      </c>
      <c r="O17" s="4">
        <v>0.93</v>
      </c>
      <c r="P17" s="4">
        <v>0.03</v>
      </c>
      <c r="Q17" s="60">
        <v>480000</v>
      </c>
      <c r="R17" s="15">
        <f t="shared" si="3"/>
        <v>5856000</v>
      </c>
      <c r="S17" s="23">
        <f t="shared" si="1"/>
        <v>16.162559999999999</v>
      </c>
      <c r="T17" s="4" t="s">
        <v>28</v>
      </c>
      <c r="Z17" s="1">
        <v>43450</v>
      </c>
    </row>
    <row r="18" spans="1:26">
      <c r="A18" s="6">
        <v>6</v>
      </c>
      <c r="B18" s="6" t="s">
        <v>29</v>
      </c>
      <c r="C18" s="7">
        <v>266.74</v>
      </c>
      <c r="D18" s="31">
        <v>50</v>
      </c>
      <c r="E18" s="4">
        <v>5.7</v>
      </c>
      <c r="F18" s="4">
        <v>5.7</v>
      </c>
      <c r="G18" s="4">
        <v>50</v>
      </c>
      <c r="H18" s="19">
        <f>G18-F18</f>
        <v>44.3</v>
      </c>
      <c r="I18" s="4">
        <v>39.049999999999997</v>
      </c>
      <c r="J18" s="19">
        <f t="shared" si="2"/>
        <v>88.148984198645593</v>
      </c>
      <c r="K18" s="4">
        <v>11.86</v>
      </c>
      <c r="L18" s="4">
        <v>1.6</v>
      </c>
      <c r="M18" s="4">
        <v>5.46</v>
      </c>
      <c r="N18" s="4">
        <v>44.63</v>
      </c>
      <c r="O18" s="4">
        <v>0.57999999999999996</v>
      </c>
      <c r="P18" s="4">
        <v>0.61299999999999999</v>
      </c>
      <c r="Q18" s="60">
        <v>440000</v>
      </c>
      <c r="R18" s="15">
        <f t="shared" si="3"/>
        <v>17182000</v>
      </c>
      <c r="S18" s="23">
        <f t="shared" si="1"/>
        <v>47.422319999999999</v>
      </c>
      <c r="T18" s="4" t="s">
        <v>25</v>
      </c>
    </row>
    <row r="19" spans="1:26">
      <c r="A19" s="102">
        <v>7</v>
      </c>
      <c r="B19" s="102" t="s">
        <v>30</v>
      </c>
      <c r="C19" s="114">
        <v>268.17500000000001</v>
      </c>
      <c r="D19" s="32">
        <v>50</v>
      </c>
      <c r="E19" s="128">
        <v>13.5</v>
      </c>
      <c r="F19" s="4">
        <v>13.5</v>
      </c>
      <c r="G19" s="4">
        <v>26</v>
      </c>
      <c r="H19" s="19">
        <f t="shared" ref="H19:H36" si="5">G19-F19</f>
        <v>12.5</v>
      </c>
      <c r="I19" s="4">
        <v>11.2</v>
      </c>
      <c r="J19" s="19">
        <f t="shared" si="2"/>
        <v>89.6</v>
      </c>
      <c r="K19" s="4">
        <v>11.773214285714287</v>
      </c>
      <c r="L19" s="4">
        <v>1.4107142857142858</v>
      </c>
      <c r="M19" s="4">
        <v>4.701428571428572</v>
      </c>
      <c r="N19" s="4">
        <v>44.286785714285713</v>
      </c>
      <c r="O19" s="4">
        <v>1.2104464285714285</v>
      </c>
      <c r="P19" s="4">
        <v>2.9232142857142863E-2</v>
      </c>
      <c r="Q19" s="60">
        <v>440000</v>
      </c>
      <c r="R19" s="15">
        <f t="shared" ref="R19:R31" si="6">I19*Q19</f>
        <v>4928000</v>
      </c>
      <c r="S19" s="23">
        <f t="shared" si="1"/>
        <v>13.601279999999997</v>
      </c>
      <c r="T19" s="4" t="s">
        <v>25</v>
      </c>
      <c r="Z19" s="1">
        <v>5214</v>
      </c>
    </row>
    <row r="20" spans="1:26">
      <c r="A20" s="103"/>
      <c r="B20" s="103"/>
      <c r="C20" s="115"/>
      <c r="D20" s="33"/>
      <c r="E20" s="129"/>
      <c r="F20" s="4">
        <v>26</v>
      </c>
      <c r="G20" s="4">
        <v>31</v>
      </c>
      <c r="H20" s="19">
        <f t="shared" si="5"/>
        <v>5</v>
      </c>
      <c r="I20" s="4">
        <v>4.8</v>
      </c>
      <c r="J20" s="19">
        <f t="shared" si="2"/>
        <v>96</v>
      </c>
      <c r="K20" s="4">
        <v>17.984166666666663</v>
      </c>
      <c r="L20" s="4">
        <v>2.2958333333333334</v>
      </c>
      <c r="M20" s="4">
        <v>8.389166666666668</v>
      </c>
      <c r="N20" s="4">
        <v>38.073749999999997</v>
      </c>
      <c r="O20" s="4">
        <v>1.4595833333333335</v>
      </c>
      <c r="P20" s="4">
        <v>3.2250000000000001E-2</v>
      </c>
      <c r="Q20" s="60">
        <v>440000</v>
      </c>
      <c r="R20" s="15">
        <f t="shared" si="6"/>
        <v>2112000</v>
      </c>
      <c r="S20" s="23">
        <f t="shared" si="1"/>
        <v>5.8291199999999996</v>
      </c>
      <c r="T20" s="4" t="s">
        <v>28</v>
      </c>
      <c r="Z20" s="1">
        <v>10428</v>
      </c>
    </row>
    <row r="21" spans="1:26">
      <c r="A21" s="103"/>
      <c r="B21" s="103"/>
      <c r="C21" s="115"/>
      <c r="D21" s="33"/>
      <c r="E21" s="129"/>
      <c r="F21" s="4">
        <v>31</v>
      </c>
      <c r="G21" s="4">
        <v>45</v>
      </c>
      <c r="H21" s="19">
        <f t="shared" si="5"/>
        <v>14</v>
      </c>
      <c r="I21" s="4">
        <v>14</v>
      </c>
      <c r="J21" s="19">
        <f t="shared" si="2"/>
        <v>100</v>
      </c>
      <c r="K21" s="4">
        <v>21.217142857142857</v>
      </c>
      <c r="L21" s="4">
        <v>3</v>
      </c>
      <c r="M21" s="4">
        <v>11.459285714285713</v>
      </c>
      <c r="N21" s="4">
        <v>34.122857142857143</v>
      </c>
      <c r="O21" s="4">
        <v>1.4700000000000002</v>
      </c>
      <c r="P21" s="4">
        <v>2.9142857142857144E-2</v>
      </c>
      <c r="Q21" s="60">
        <v>440000</v>
      </c>
      <c r="R21" s="15">
        <f t="shared" si="6"/>
        <v>6160000</v>
      </c>
      <c r="S21" s="23">
        <f t="shared" si="1"/>
        <v>17.0016</v>
      </c>
      <c r="T21" s="4" t="s">
        <v>31</v>
      </c>
      <c r="Z21" s="1">
        <v>52140</v>
      </c>
    </row>
    <row r="22" spans="1:26">
      <c r="A22" s="104"/>
      <c r="B22" s="104"/>
      <c r="C22" s="116"/>
      <c r="D22" s="34"/>
      <c r="E22" s="130"/>
      <c r="F22" s="4">
        <v>45</v>
      </c>
      <c r="G22" s="4">
        <v>50</v>
      </c>
      <c r="H22" s="19">
        <f t="shared" si="5"/>
        <v>5</v>
      </c>
      <c r="I22" s="4">
        <v>5</v>
      </c>
      <c r="J22" s="19">
        <f t="shared" si="2"/>
        <v>100</v>
      </c>
      <c r="K22" s="4"/>
      <c r="L22" s="4"/>
      <c r="M22" s="4"/>
      <c r="N22" s="4"/>
      <c r="O22" s="4"/>
      <c r="P22" s="4"/>
      <c r="Q22" s="60"/>
      <c r="R22" s="15"/>
      <c r="S22" s="23">
        <f t="shared" si="1"/>
        <v>0</v>
      </c>
      <c r="T22" s="4" t="s">
        <v>32</v>
      </c>
    </row>
    <row r="23" spans="1:26">
      <c r="A23" s="105">
        <v>8</v>
      </c>
      <c r="B23" s="105" t="s">
        <v>33</v>
      </c>
      <c r="C23" s="108">
        <v>275.09399999999999</v>
      </c>
      <c r="D23" s="111">
        <v>51</v>
      </c>
      <c r="E23" s="111">
        <v>9</v>
      </c>
      <c r="F23" s="4">
        <v>9</v>
      </c>
      <c r="G23" s="4">
        <v>47</v>
      </c>
      <c r="H23" s="19">
        <f t="shared" si="5"/>
        <v>38</v>
      </c>
      <c r="I23" s="4">
        <v>37.57</v>
      </c>
      <c r="J23" s="19">
        <f t="shared" si="2"/>
        <v>98.868421052631575</v>
      </c>
      <c r="K23" s="4">
        <v>10.580681394729837</v>
      </c>
      <c r="L23" s="4">
        <v>1.442001597018898</v>
      </c>
      <c r="M23" s="4">
        <v>4.5559435719989354</v>
      </c>
      <c r="N23" s="4">
        <v>44.494788394996007</v>
      </c>
      <c r="O23" s="4">
        <v>1.7850306095288793</v>
      </c>
      <c r="P23" s="4">
        <v>1.8916422677668358E-2</v>
      </c>
      <c r="Q23" s="60">
        <v>360000</v>
      </c>
      <c r="R23" s="15">
        <f t="shared" si="6"/>
        <v>13525200</v>
      </c>
      <c r="S23" s="23">
        <f t="shared" si="1"/>
        <v>37.329552</v>
      </c>
      <c r="T23" s="4" t="s">
        <v>25</v>
      </c>
    </row>
    <row r="24" spans="1:26">
      <c r="A24" s="107"/>
      <c r="B24" s="107"/>
      <c r="C24" s="110"/>
      <c r="D24" s="113"/>
      <c r="E24" s="113"/>
      <c r="F24" s="4">
        <v>47</v>
      </c>
      <c r="G24" s="4">
        <v>51</v>
      </c>
      <c r="H24" s="19">
        <f t="shared" si="5"/>
        <v>4</v>
      </c>
      <c r="I24" s="4">
        <v>3.9</v>
      </c>
      <c r="J24" s="19">
        <f t="shared" si="2"/>
        <v>97.5</v>
      </c>
      <c r="K24" s="4">
        <v>23.794871794871792</v>
      </c>
      <c r="L24" s="4">
        <v>2.6461538461538461</v>
      </c>
      <c r="M24" s="4">
        <v>8.8892307692307693</v>
      </c>
      <c r="N24" s="4">
        <v>34.908461538461538</v>
      </c>
      <c r="O24" s="4">
        <v>0.72205128205128211</v>
      </c>
      <c r="P24" s="4">
        <v>4.4538461538461548E-2</v>
      </c>
      <c r="Q24" s="60">
        <v>360000</v>
      </c>
      <c r="R24" s="15">
        <f t="shared" si="6"/>
        <v>1404000</v>
      </c>
      <c r="S24" s="23">
        <f t="shared" si="1"/>
        <v>3.8750399999999994</v>
      </c>
      <c r="T24" s="4" t="s">
        <v>31</v>
      </c>
    </row>
    <row r="25" spans="1:26" ht="28">
      <c r="A25" s="105">
        <v>9</v>
      </c>
      <c r="B25" s="105" t="s">
        <v>35</v>
      </c>
      <c r="C25" s="108">
        <v>269.95999999999998</v>
      </c>
      <c r="D25" s="111">
        <v>50</v>
      </c>
      <c r="E25" s="111">
        <v>3</v>
      </c>
      <c r="F25" s="4">
        <v>3</v>
      </c>
      <c r="G25" s="4">
        <v>10</v>
      </c>
      <c r="H25" s="19">
        <f t="shared" si="5"/>
        <v>7</v>
      </c>
      <c r="I25" s="4">
        <v>6.6</v>
      </c>
      <c r="J25" s="19">
        <f t="shared" si="2"/>
        <v>94.285714285714292</v>
      </c>
      <c r="K25" s="4">
        <v>11.408181818181818</v>
      </c>
      <c r="L25" s="4">
        <v>1.8818181818181823</v>
      </c>
      <c r="M25" s="4">
        <v>4.791818181818182</v>
      </c>
      <c r="N25" s="4">
        <v>32.386909090909093</v>
      </c>
      <c r="O25" s="4">
        <v>11.564393939393938</v>
      </c>
      <c r="P25" s="4">
        <v>2.2106060606060608E-2</v>
      </c>
      <c r="Q25" s="60">
        <v>480000</v>
      </c>
      <c r="R25" s="15">
        <f t="shared" si="6"/>
        <v>3168000</v>
      </c>
      <c r="S25" s="23">
        <f t="shared" si="1"/>
        <v>8.7436799999999995</v>
      </c>
      <c r="T25" s="14" t="s">
        <v>36</v>
      </c>
    </row>
    <row r="26" spans="1:26">
      <c r="A26" s="106"/>
      <c r="B26" s="106"/>
      <c r="C26" s="109"/>
      <c r="D26" s="112"/>
      <c r="E26" s="112"/>
      <c r="F26" s="4">
        <v>10</v>
      </c>
      <c r="G26" s="4">
        <v>45</v>
      </c>
      <c r="H26" s="19">
        <f t="shared" si="5"/>
        <v>35</v>
      </c>
      <c r="I26" s="4">
        <v>35</v>
      </c>
      <c r="J26" s="19">
        <f t="shared" si="2"/>
        <v>100</v>
      </c>
      <c r="K26" s="4">
        <v>15.734857142857143</v>
      </c>
      <c r="L26" s="4">
        <v>2.0914285714285716</v>
      </c>
      <c r="M26" s="4">
        <v>6.21</v>
      </c>
      <c r="N26" s="4">
        <v>38.975142857142863</v>
      </c>
      <c r="O26" s="4">
        <v>2.9959999999999991</v>
      </c>
      <c r="P26" s="4">
        <v>2.7942857142857158E-2</v>
      </c>
      <c r="Q26" s="60">
        <v>480000</v>
      </c>
      <c r="R26" s="15">
        <f t="shared" si="6"/>
        <v>16800000</v>
      </c>
      <c r="S26" s="23">
        <f t="shared" si="1"/>
        <v>46.368000000000002</v>
      </c>
      <c r="T26" s="4" t="s">
        <v>28</v>
      </c>
    </row>
    <row r="27" spans="1:26">
      <c r="A27" s="107"/>
      <c r="B27" s="107"/>
      <c r="C27" s="110"/>
      <c r="D27" s="113"/>
      <c r="E27" s="113"/>
      <c r="F27" s="19">
        <v>45</v>
      </c>
      <c r="G27" s="19">
        <v>50</v>
      </c>
      <c r="H27" s="19">
        <f t="shared" si="5"/>
        <v>5</v>
      </c>
      <c r="I27" s="19">
        <v>5</v>
      </c>
      <c r="J27" s="19">
        <f t="shared" si="2"/>
        <v>100</v>
      </c>
      <c r="K27" s="19">
        <v>12.564</v>
      </c>
      <c r="L27" s="19">
        <v>1.6</v>
      </c>
      <c r="M27" s="19">
        <v>4.9279999999999999</v>
      </c>
      <c r="N27" s="19">
        <v>44.275999999999996</v>
      </c>
      <c r="O27" s="19">
        <v>0.89800000000000002</v>
      </c>
      <c r="P27" s="19">
        <v>1.6800000000000002E-2</v>
      </c>
      <c r="Q27" s="60">
        <v>480000</v>
      </c>
      <c r="R27" s="15">
        <f t="shared" si="6"/>
        <v>2400000</v>
      </c>
      <c r="S27" s="23">
        <f t="shared" si="1"/>
        <v>6.6239999999999988</v>
      </c>
      <c r="T27" s="19" t="s">
        <v>25</v>
      </c>
    </row>
    <row r="28" spans="1:26">
      <c r="A28" s="105">
        <v>10</v>
      </c>
      <c r="B28" s="105" t="s">
        <v>37</v>
      </c>
      <c r="C28" s="108">
        <v>280.83300000000003</v>
      </c>
      <c r="D28" s="111">
        <v>50</v>
      </c>
      <c r="E28" s="111">
        <v>5.0999999999999996</v>
      </c>
      <c r="F28" s="19">
        <v>5.0999999999999996</v>
      </c>
      <c r="G28" s="19">
        <v>32.1</v>
      </c>
      <c r="H28" s="19">
        <f t="shared" si="5"/>
        <v>27</v>
      </c>
      <c r="I28" s="19">
        <v>27</v>
      </c>
      <c r="J28" s="19">
        <f t="shared" si="2"/>
        <v>100</v>
      </c>
      <c r="K28" s="19">
        <v>10.420666666666667</v>
      </c>
      <c r="L28" s="19">
        <v>7.2214074074074075</v>
      </c>
      <c r="M28" s="19">
        <v>1.340851851851852</v>
      </c>
      <c r="N28" s="19">
        <v>44.095311111111123</v>
      </c>
      <c r="O28" s="19">
        <v>0.89062962962962988</v>
      </c>
      <c r="P28" s="19">
        <v>2.5388888888888888E-2</v>
      </c>
      <c r="Q28" s="15">
        <v>480000</v>
      </c>
      <c r="R28" s="15">
        <f t="shared" si="6"/>
        <v>12960000</v>
      </c>
      <c r="S28" s="23">
        <f t="shared" si="1"/>
        <v>35.769599999999997</v>
      </c>
      <c r="T28" s="19" t="s">
        <v>25</v>
      </c>
    </row>
    <row r="29" spans="1:26">
      <c r="A29" s="107"/>
      <c r="B29" s="107"/>
      <c r="C29" s="110"/>
      <c r="D29" s="113"/>
      <c r="E29" s="113"/>
      <c r="F29" s="19">
        <v>32.1</v>
      </c>
      <c r="G29" s="19">
        <v>50</v>
      </c>
      <c r="H29" s="19">
        <f t="shared" si="5"/>
        <v>17.899999999999999</v>
      </c>
      <c r="I29" s="19">
        <v>17.899999999999999</v>
      </c>
      <c r="J29" s="19">
        <f t="shared" si="2"/>
        <v>100</v>
      </c>
      <c r="K29" s="19">
        <v>16.058061452513964</v>
      </c>
      <c r="L29" s="19">
        <v>1.8839664804469274</v>
      </c>
      <c r="M29" s="19">
        <v>10.33086592178771</v>
      </c>
      <c r="N29" s="19">
        <v>38.99351955307263</v>
      </c>
      <c r="O29" s="19">
        <v>0.76648044692737449</v>
      </c>
      <c r="P29" s="19">
        <v>4.234078212290502E-2</v>
      </c>
      <c r="Q29" s="15">
        <v>480000</v>
      </c>
      <c r="R29" s="15">
        <f t="shared" si="6"/>
        <v>8592000</v>
      </c>
      <c r="S29" s="23">
        <f t="shared" si="1"/>
        <v>23.713920000000002</v>
      </c>
      <c r="T29" s="19" t="s">
        <v>28</v>
      </c>
    </row>
    <row r="30" spans="1:26">
      <c r="A30" s="105">
        <v>11</v>
      </c>
      <c r="B30" s="105" t="s">
        <v>38</v>
      </c>
      <c r="C30" s="108">
        <v>269.73</v>
      </c>
      <c r="D30" s="111">
        <v>50</v>
      </c>
      <c r="E30" s="111">
        <v>13.6</v>
      </c>
      <c r="F30" s="19">
        <v>13.6</v>
      </c>
      <c r="G30" s="19">
        <v>19.100000000000001</v>
      </c>
      <c r="H30" s="19">
        <f t="shared" si="5"/>
        <v>5.5000000000000018</v>
      </c>
      <c r="I30" s="19">
        <v>5.3</v>
      </c>
      <c r="J30" s="19">
        <f t="shared" si="2"/>
        <v>96.363636363636331</v>
      </c>
      <c r="K30" s="19">
        <v>11.354226415094342</v>
      </c>
      <c r="L30" s="19">
        <v>1.227867924528302</v>
      </c>
      <c r="M30" s="19">
        <v>7.0326509433962263</v>
      </c>
      <c r="N30" s="19">
        <v>44.057283018867928</v>
      </c>
      <c r="O30" s="19">
        <v>0.64405660377358487</v>
      </c>
      <c r="P30" s="19">
        <v>0</v>
      </c>
      <c r="Q30" s="15">
        <v>360000</v>
      </c>
      <c r="R30" s="15">
        <f t="shared" si="6"/>
        <v>1908000</v>
      </c>
      <c r="S30" s="23">
        <f t="shared" si="1"/>
        <v>5.2660799999999997</v>
      </c>
      <c r="T30" s="19" t="s">
        <v>25</v>
      </c>
    </row>
    <row r="31" spans="1:26">
      <c r="A31" s="106"/>
      <c r="B31" s="106"/>
      <c r="C31" s="109"/>
      <c r="D31" s="112"/>
      <c r="E31" s="112"/>
      <c r="F31" s="19">
        <v>19.100000000000001</v>
      </c>
      <c r="G31" s="19">
        <v>35.1</v>
      </c>
      <c r="H31" s="19">
        <f t="shared" si="5"/>
        <v>16</v>
      </c>
      <c r="I31" s="19">
        <v>12.4</v>
      </c>
      <c r="J31" s="19">
        <f t="shared" si="2"/>
        <v>77.5</v>
      </c>
      <c r="K31" s="19">
        <v>15.987854838709678</v>
      </c>
      <c r="L31" s="19">
        <v>1.8159435483870965</v>
      </c>
      <c r="M31" s="19">
        <v>8.9895806451612916</v>
      </c>
      <c r="N31" s="19">
        <v>40.058806451612902</v>
      </c>
      <c r="O31" s="19">
        <v>0.56421370967741935</v>
      </c>
      <c r="P31" s="19">
        <v>1.7709677419354839E-2</v>
      </c>
      <c r="Q31" s="15">
        <v>360000</v>
      </c>
      <c r="R31" s="15">
        <f t="shared" si="6"/>
        <v>4464000</v>
      </c>
      <c r="S31" s="23">
        <f t="shared" si="1"/>
        <v>12.320639999999997</v>
      </c>
      <c r="T31" s="19" t="s">
        <v>28</v>
      </c>
    </row>
    <row r="32" spans="1:26">
      <c r="A32" s="107"/>
      <c r="B32" s="107"/>
      <c r="C32" s="110"/>
      <c r="D32" s="113"/>
      <c r="E32" s="113"/>
      <c r="F32" s="19">
        <v>35.1</v>
      </c>
      <c r="G32" s="19">
        <v>50</v>
      </c>
      <c r="H32" s="19">
        <f t="shared" si="5"/>
        <v>14.899999999999999</v>
      </c>
      <c r="I32" s="19">
        <v>14.9</v>
      </c>
      <c r="J32" s="19">
        <f t="shared" si="2"/>
        <v>100.00000000000001</v>
      </c>
      <c r="K32" s="19"/>
      <c r="L32" s="19"/>
      <c r="M32" s="19"/>
      <c r="N32" s="19"/>
      <c r="O32" s="19"/>
      <c r="P32" s="19"/>
      <c r="Q32" s="15"/>
      <c r="R32" s="15"/>
      <c r="S32" s="23">
        <f t="shared" si="1"/>
        <v>0</v>
      </c>
      <c r="T32" s="19" t="s">
        <v>39</v>
      </c>
    </row>
    <row r="33" spans="1:20">
      <c r="A33" s="136">
        <v>12</v>
      </c>
      <c r="B33" s="136" t="s">
        <v>40</v>
      </c>
      <c r="C33" s="139">
        <v>274.45499999999998</v>
      </c>
      <c r="D33" s="142">
        <v>50</v>
      </c>
      <c r="E33" s="142">
        <v>9</v>
      </c>
      <c r="F33" s="35">
        <v>9</v>
      </c>
      <c r="G33" s="35">
        <v>18</v>
      </c>
      <c r="H33" s="35">
        <f t="shared" si="5"/>
        <v>9</v>
      </c>
      <c r="I33" s="35">
        <v>8.4499999999999993</v>
      </c>
      <c r="J33" s="35">
        <f t="shared" ref="J33:J36" si="7">I33*100/H33</f>
        <v>93.888888888888872</v>
      </c>
      <c r="K33" s="35">
        <v>10.4</v>
      </c>
      <c r="L33" s="38">
        <v>1.27</v>
      </c>
      <c r="M33" s="38">
        <v>6.93</v>
      </c>
      <c r="N33" s="35">
        <v>44.62</v>
      </c>
      <c r="O33" s="38">
        <v>0.59</v>
      </c>
      <c r="P33" s="38">
        <v>0.01</v>
      </c>
      <c r="Q33" s="36">
        <v>360000</v>
      </c>
      <c r="R33" s="36">
        <f t="shared" ref="R33:R36" si="8">I33*Q33</f>
        <v>3041999.9999999995</v>
      </c>
      <c r="S33" s="23">
        <f t="shared" si="1"/>
        <v>8.3959199999999985</v>
      </c>
      <c r="T33" s="35" t="s">
        <v>25</v>
      </c>
    </row>
    <row r="34" spans="1:20">
      <c r="A34" s="137"/>
      <c r="B34" s="137"/>
      <c r="C34" s="140"/>
      <c r="D34" s="143"/>
      <c r="E34" s="143"/>
      <c r="F34" s="35">
        <v>18</v>
      </c>
      <c r="G34" s="35">
        <v>34</v>
      </c>
      <c r="H34" s="35">
        <f t="shared" si="5"/>
        <v>16</v>
      </c>
      <c r="I34" s="35">
        <v>13.45</v>
      </c>
      <c r="J34" s="35">
        <f t="shared" si="7"/>
        <v>84.0625</v>
      </c>
      <c r="K34" s="35">
        <v>17.16</v>
      </c>
      <c r="L34" s="38">
        <v>2.08</v>
      </c>
      <c r="M34" s="38">
        <v>11.24</v>
      </c>
      <c r="N34" s="35">
        <v>38.03</v>
      </c>
      <c r="O34" s="38">
        <v>0.54</v>
      </c>
      <c r="P34" s="38">
        <v>0.03</v>
      </c>
      <c r="Q34" s="36">
        <v>360000</v>
      </c>
      <c r="R34" s="36">
        <f t="shared" si="8"/>
        <v>4842000</v>
      </c>
      <c r="S34" s="23">
        <f t="shared" si="1"/>
        <v>13.363919999999998</v>
      </c>
      <c r="T34" s="35" t="s">
        <v>28</v>
      </c>
    </row>
    <row r="35" spans="1:20">
      <c r="A35" s="137"/>
      <c r="B35" s="137"/>
      <c r="C35" s="140"/>
      <c r="D35" s="143"/>
      <c r="E35" s="143"/>
      <c r="F35" s="35">
        <v>34</v>
      </c>
      <c r="G35" s="35">
        <v>45</v>
      </c>
      <c r="H35" s="35">
        <f t="shared" si="5"/>
        <v>11</v>
      </c>
      <c r="I35" s="35">
        <v>9.15</v>
      </c>
      <c r="J35" s="35">
        <f t="shared" si="7"/>
        <v>83.181818181818187</v>
      </c>
      <c r="K35" s="35">
        <v>23</v>
      </c>
      <c r="L35" s="38">
        <v>2.04</v>
      </c>
      <c r="M35" s="38">
        <v>10.8</v>
      </c>
      <c r="N35" s="35">
        <v>35.75</v>
      </c>
      <c r="O35" s="38">
        <v>0.63</v>
      </c>
      <c r="P35" s="38">
        <v>0</v>
      </c>
      <c r="Q35" s="36">
        <v>360001</v>
      </c>
      <c r="R35" s="36">
        <f t="shared" si="8"/>
        <v>3294009.15</v>
      </c>
      <c r="S35" s="23">
        <f t="shared" si="1"/>
        <v>9.0914652539999992</v>
      </c>
      <c r="T35" s="35" t="s">
        <v>31</v>
      </c>
    </row>
    <row r="36" spans="1:20">
      <c r="A36" s="138"/>
      <c r="B36" s="138"/>
      <c r="C36" s="141"/>
      <c r="D36" s="144"/>
      <c r="E36" s="144"/>
      <c r="F36" s="35">
        <v>45</v>
      </c>
      <c r="G36" s="35">
        <v>50</v>
      </c>
      <c r="H36" s="35">
        <f t="shared" si="5"/>
        <v>5</v>
      </c>
      <c r="I36" s="35">
        <v>3.1</v>
      </c>
      <c r="J36" s="35">
        <f t="shared" si="7"/>
        <v>62</v>
      </c>
      <c r="K36" s="35">
        <v>11.41</v>
      </c>
      <c r="L36" s="38">
        <v>7.7</v>
      </c>
      <c r="M36" s="38">
        <v>1.42</v>
      </c>
      <c r="N36" s="35">
        <v>43.2</v>
      </c>
      <c r="O36" s="38">
        <v>0.52</v>
      </c>
      <c r="P36" s="38">
        <v>0</v>
      </c>
      <c r="Q36" s="36">
        <v>360000</v>
      </c>
      <c r="R36" s="36">
        <f t="shared" si="8"/>
        <v>1116000</v>
      </c>
      <c r="S36" s="23">
        <f t="shared" si="1"/>
        <v>3.0801599999999993</v>
      </c>
      <c r="T36" s="35" t="s">
        <v>28</v>
      </c>
    </row>
    <row r="37" spans="1:20">
      <c r="A37" s="133" t="s">
        <v>41</v>
      </c>
      <c r="B37" s="134"/>
      <c r="C37" s="135"/>
      <c r="D37" s="8">
        <f>SUM(D4:D36)</f>
        <v>630</v>
      </c>
      <c r="E37" s="8">
        <f>AVERAGE(E4:E36)</f>
        <v>6.7250000000000005</v>
      </c>
      <c r="F37" s="8">
        <f>AVERAGE(F4:F36)</f>
        <v>23.666666666666671</v>
      </c>
      <c r="G37" s="8">
        <f>AVERAGE(G4:G36)</f>
        <v>40.312121212121205</v>
      </c>
      <c r="H37" s="8">
        <f>AVERAGE(H4:H36)</f>
        <v>16.645454545454545</v>
      </c>
      <c r="I37" s="8">
        <f>AVERAGE(I13:I36)</f>
        <v>13.190416666666664</v>
      </c>
      <c r="J37" s="8"/>
      <c r="K37" s="8">
        <f>AVERAGE(K4:K36)</f>
        <v>14.460750536990842</v>
      </c>
      <c r="L37" s="8">
        <f t="shared" ref="L37:P37" si="9">AVERAGE(L4:L36)</f>
        <v>2.1969422178648532</v>
      </c>
      <c r="M37" s="8">
        <f t="shared" si="9"/>
        <v>6.8517476797680867</v>
      </c>
      <c r="N37" s="8">
        <f t="shared" si="9"/>
        <v>40.925858677224745</v>
      </c>
      <c r="O37" s="8">
        <f t="shared" si="9"/>
        <v>1.4670014945130703</v>
      </c>
      <c r="P37" s="8">
        <f t="shared" si="9"/>
        <v>4.2207868525691701E-2</v>
      </c>
      <c r="Q37" s="61">
        <f>SUM(Q4:Q36)</f>
        <v>13400001</v>
      </c>
      <c r="R37" s="61">
        <f>SUM(R13:R36)</f>
        <v>128441209.15000001</v>
      </c>
      <c r="S37" s="16">
        <f>SUM(S4:S36)</f>
        <v>563.03450525400001</v>
      </c>
      <c r="T37" s="17"/>
    </row>
    <row r="38" spans="1:20">
      <c r="C38" s="9"/>
    </row>
  </sheetData>
  <mergeCells count="52">
    <mergeCell ref="S1:S2"/>
    <mergeCell ref="T1:T2"/>
    <mergeCell ref="A37:C37"/>
    <mergeCell ref="B1:B2"/>
    <mergeCell ref="C1:C2"/>
    <mergeCell ref="D1:D2"/>
    <mergeCell ref="E1:E2"/>
    <mergeCell ref="Q1:Q2"/>
    <mergeCell ref="R1:R2"/>
    <mergeCell ref="A33:A36"/>
    <mergeCell ref="B33:B36"/>
    <mergeCell ref="C33:C36"/>
    <mergeCell ref="D33:D36"/>
    <mergeCell ref="E33:E36"/>
    <mergeCell ref="A28:A29"/>
    <mergeCell ref="B28:B29"/>
    <mergeCell ref="C28:C29"/>
    <mergeCell ref="D28:D29"/>
    <mergeCell ref="E28:E29"/>
    <mergeCell ref="E19:E22"/>
    <mergeCell ref="A30:A32"/>
    <mergeCell ref="B30:B32"/>
    <mergeCell ref="C30:C32"/>
    <mergeCell ref="D30:D32"/>
    <mergeCell ref="E30:E32"/>
    <mergeCell ref="A23:A24"/>
    <mergeCell ref="B23:B24"/>
    <mergeCell ref="C23:C24"/>
    <mergeCell ref="D23:D24"/>
    <mergeCell ref="E23:E24"/>
    <mergeCell ref="A25:A27"/>
    <mergeCell ref="B25:B27"/>
    <mergeCell ref="C25:C27"/>
    <mergeCell ref="D25:D27"/>
    <mergeCell ref="E25:E27"/>
    <mergeCell ref="E13:E17"/>
    <mergeCell ref="F1:I1"/>
    <mergeCell ref="J1:J2"/>
    <mergeCell ref="K1:P1"/>
    <mergeCell ref="A5:A10"/>
    <mergeCell ref="B5:B10"/>
    <mergeCell ref="C5:C10"/>
    <mergeCell ref="D5:D10"/>
    <mergeCell ref="E5:E10"/>
    <mergeCell ref="A1:A2"/>
    <mergeCell ref="A19:A22"/>
    <mergeCell ref="A13:A17"/>
    <mergeCell ref="B13:B17"/>
    <mergeCell ref="C13:C17"/>
    <mergeCell ref="D13:D17"/>
    <mergeCell ref="B19:B22"/>
    <mergeCell ref="C19:C22"/>
  </mergeCells>
  <conditionalFormatting sqref="N2:N36 N38:N1048576">
    <cfRule type="cellIs" dxfId="10" priority="4" operator="greaterThan">
      <formula>44</formula>
    </cfRule>
  </conditionalFormatting>
  <conditionalFormatting sqref="N13:N36">
    <cfRule type="cellIs" dxfId="9" priority="3" operator="between">
      <formula>38</formula>
      <formula>43.99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opLeftCell="A7" workbookViewId="0">
      <selection sqref="A1:S18"/>
    </sheetView>
  </sheetViews>
  <sheetFormatPr defaultColWidth="9.08984375" defaultRowHeight="14.5"/>
  <cols>
    <col min="1" max="1" width="4.7265625" style="1" customWidth="1"/>
    <col min="2" max="2" width="7.81640625" style="1" customWidth="1"/>
    <col min="3" max="3" width="9.08984375" style="1"/>
    <col min="4" max="4" width="8.7265625" style="1" customWidth="1"/>
    <col min="5" max="5" width="5.7265625" style="1" customWidth="1"/>
    <col min="6" max="6" width="6" style="1" customWidth="1"/>
    <col min="7" max="8" width="6.26953125" style="1" customWidth="1"/>
    <col min="9" max="9" width="6.7265625" style="1" customWidth="1"/>
    <col min="10" max="10" width="10" style="1" customWidth="1"/>
    <col min="11" max="11" width="6.26953125" style="1" customWidth="1"/>
    <col min="12" max="12" width="7.26953125" style="1" customWidth="1"/>
    <col min="13" max="13" width="7.7265625" style="1" customWidth="1"/>
    <col min="14" max="14" width="7" style="1" customWidth="1"/>
    <col min="15" max="15" width="6.54296875" style="1" customWidth="1"/>
    <col min="16" max="16" width="12.54296875" style="1" customWidth="1"/>
    <col min="17" max="17" width="14.08984375" style="1" customWidth="1"/>
    <col min="18" max="18" width="12.26953125" style="1" customWidth="1"/>
    <col min="19" max="19" width="15.7265625" style="1" customWidth="1"/>
    <col min="20" max="16384" width="9.08984375" style="1"/>
  </cols>
  <sheetData>
    <row r="1" spans="1:24" ht="64" customHeight="1">
      <c r="A1" s="152" t="s">
        <v>0</v>
      </c>
      <c r="B1" s="152" t="s">
        <v>1</v>
      </c>
      <c r="C1" s="152" t="s">
        <v>2</v>
      </c>
      <c r="D1" s="152" t="s">
        <v>3</v>
      </c>
      <c r="E1" s="152" t="s">
        <v>4</v>
      </c>
      <c r="F1" s="152" t="s">
        <v>5</v>
      </c>
      <c r="G1" s="152"/>
      <c r="H1" s="152"/>
      <c r="I1" s="152"/>
      <c r="J1" s="152" t="s">
        <v>6</v>
      </c>
      <c r="K1" s="152" t="s">
        <v>7</v>
      </c>
      <c r="L1" s="152"/>
      <c r="M1" s="152"/>
      <c r="N1" s="152"/>
      <c r="O1" s="152"/>
      <c r="P1" s="152"/>
      <c r="Q1" s="152" t="s">
        <v>8</v>
      </c>
      <c r="R1" s="152" t="s">
        <v>9</v>
      </c>
      <c r="S1" s="153" t="s">
        <v>10</v>
      </c>
    </row>
    <row r="2" spans="1:24" ht="41.5" customHeight="1">
      <c r="A2" s="152"/>
      <c r="B2" s="152"/>
      <c r="C2" s="152"/>
      <c r="D2" s="152"/>
      <c r="E2" s="152"/>
      <c r="F2" s="26" t="s">
        <v>12</v>
      </c>
      <c r="G2" s="26" t="s">
        <v>13</v>
      </c>
      <c r="H2" s="26" t="s">
        <v>14</v>
      </c>
      <c r="I2" s="26" t="s">
        <v>15</v>
      </c>
      <c r="J2" s="152"/>
      <c r="K2" s="26" t="s">
        <v>16</v>
      </c>
      <c r="L2" s="26" t="s">
        <v>17</v>
      </c>
      <c r="M2" s="26" t="s">
        <v>18</v>
      </c>
      <c r="N2" s="10" t="s">
        <v>19</v>
      </c>
      <c r="O2" s="26" t="s">
        <v>20</v>
      </c>
      <c r="P2" s="26" t="s">
        <v>21</v>
      </c>
      <c r="Q2" s="152"/>
      <c r="R2" s="152"/>
      <c r="S2" s="153"/>
    </row>
    <row r="3" spans="1:24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11">
        <v>14</v>
      </c>
      <c r="O3" s="2">
        <v>15</v>
      </c>
      <c r="P3" s="2">
        <v>16</v>
      </c>
      <c r="Q3" s="12">
        <v>17</v>
      </c>
      <c r="R3" s="13">
        <v>18</v>
      </c>
      <c r="S3" s="13">
        <v>19</v>
      </c>
    </row>
    <row r="4" spans="1:24">
      <c r="A4" s="6">
        <v>1</v>
      </c>
      <c r="B4" s="6" t="s">
        <v>22</v>
      </c>
      <c r="C4" s="6">
        <v>265.54300000000001</v>
      </c>
      <c r="D4" s="29">
        <v>50</v>
      </c>
      <c r="E4" s="19">
        <v>6</v>
      </c>
      <c r="F4" s="19">
        <v>6</v>
      </c>
      <c r="G4" s="19">
        <v>50</v>
      </c>
      <c r="H4" s="19">
        <v>44</v>
      </c>
      <c r="I4" s="19">
        <v>39.65</v>
      </c>
      <c r="J4" s="19">
        <f>I4*100/H4</f>
        <v>90.11363636363636</v>
      </c>
      <c r="K4" s="77">
        <v>9.542364438839849</v>
      </c>
      <c r="L4" s="19">
        <v>1.5822559899117279</v>
      </c>
      <c r="M4" s="19">
        <v>4.5137742749054235</v>
      </c>
      <c r="N4" s="4">
        <v>46.033278688524589</v>
      </c>
      <c r="O4" s="19">
        <v>0.92430517023959646</v>
      </c>
      <c r="P4" s="19">
        <v>3.0377049180327877E-2</v>
      </c>
      <c r="Q4" s="21">
        <v>360000</v>
      </c>
      <c r="R4" s="22">
        <f>I4*Q4</f>
        <v>14274000</v>
      </c>
      <c r="S4" s="56">
        <f>2.76*R4/1000000</f>
        <v>39.396239999999999</v>
      </c>
    </row>
    <row r="5" spans="1:24">
      <c r="A5" s="105">
        <v>2</v>
      </c>
      <c r="B5" s="105" t="s">
        <v>23</v>
      </c>
      <c r="C5" s="105">
        <v>263.637</v>
      </c>
      <c r="D5" s="122">
        <v>79</v>
      </c>
      <c r="E5" s="111">
        <v>6</v>
      </c>
      <c r="F5" s="19">
        <v>13</v>
      </c>
      <c r="G5" s="19">
        <v>39</v>
      </c>
      <c r="H5" s="19">
        <v>26</v>
      </c>
      <c r="I5" s="19">
        <v>23.7</v>
      </c>
      <c r="J5" s="19">
        <v>91.15</v>
      </c>
      <c r="K5" s="6">
        <v>11.141981012658229</v>
      </c>
      <c r="L5" s="19">
        <v>2.0122679324894523</v>
      </c>
      <c r="M5" s="19">
        <v>4.5168354430379756</v>
      </c>
      <c r="N5" s="4">
        <v>44.087575949367086</v>
      </c>
      <c r="O5" s="19">
        <v>1.5263037974683542</v>
      </c>
      <c r="P5" s="19">
        <v>3.0907172995780607E-2</v>
      </c>
      <c r="Q5" s="21">
        <v>480000</v>
      </c>
      <c r="R5" s="22">
        <f t="shared" ref="R5:R6" si="0">I5*Q5</f>
        <v>11376000</v>
      </c>
      <c r="S5" s="56">
        <f t="shared" ref="S5:S17" si="1">2.76*R5/1000000</f>
        <v>31.397759999999995</v>
      </c>
    </row>
    <row r="6" spans="1:24">
      <c r="A6" s="107"/>
      <c r="B6" s="107"/>
      <c r="C6" s="107"/>
      <c r="D6" s="124"/>
      <c r="E6" s="113"/>
      <c r="F6" s="19">
        <v>47</v>
      </c>
      <c r="G6" s="19">
        <v>55</v>
      </c>
      <c r="H6" s="19">
        <v>8</v>
      </c>
      <c r="I6" s="19">
        <v>8</v>
      </c>
      <c r="J6" s="19">
        <v>100</v>
      </c>
      <c r="K6" s="6">
        <v>11.102625</v>
      </c>
      <c r="L6" s="19">
        <v>1.592625</v>
      </c>
      <c r="M6" s="19">
        <v>3.7677499999999995</v>
      </c>
      <c r="N6" s="4">
        <v>44.302250000000008</v>
      </c>
      <c r="O6" s="19">
        <v>1.93075</v>
      </c>
      <c r="P6" s="19">
        <v>3.3000000000000002E-2</v>
      </c>
      <c r="Q6" s="21">
        <v>480000</v>
      </c>
      <c r="R6" s="22">
        <f t="shared" si="0"/>
        <v>3840000</v>
      </c>
      <c r="S6" s="56">
        <f t="shared" si="1"/>
        <v>10.5984</v>
      </c>
    </row>
    <row r="7" spans="1:24">
      <c r="A7" s="6">
        <v>3</v>
      </c>
      <c r="B7" s="6" t="s">
        <v>24</v>
      </c>
      <c r="C7" s="6">
        <v>261.54899999999998</v>
      </c>
      <c r="D7" s="29">
        <v>50</v>
      </c>
      <c r="E7" s="19">
        <v>4</v>
      </c>
      <c r="F7" s="18">
        <v>4</v>
      </c>
      <c r="G7" s="18">
        <v>50</v>
      </c>
      <c r="H7" s="18">
        <f>G7-F7</f>
        <v>46</v>
      </c>
      <c r="I7" s="18">
        <v>42.83</v>
      </c>
      <c r="J7" s="19">
        <f t="shared" ref="J7:J16" si="2">I7*100/H7</f>
        <v>93.108695652173907</v>
      </c>
      <c r="K7" s="6">
        <v>11.58</v>
      </c>
      <c r="L7" s="6">
        <v>1.24</v>
      </c>
      <c r="M7" s="6">
        <v>4.93</v>
      </c>
      <c r="N7" s="5">
        <v>45.11</v>
      </c>
      <c r="O7" s="6">
        <v>0.56000000000000005</v>
      </c>
      <c r="P7" s="19">
        <v>1.4999999999999999E-2</v>
      </c>
      <c r="Q7" s="21">
        <v>360000</v>
      </c>
      <c r="R7" s="22">
        <f>I7*Q7</f>
        <v>15418800</v>
      </c>
      <c r="S7" s="56">
        <f t="shared" si="1"/>
        <v>42.555888000000003</v>
      </c>
      <c r="X7" s="1">
        <v>26763</v>
      </c>
    </row>
    <row r="8" spans="1:24">
      <c r="A8" s="6">
        <v>4</v>
      </c>
      <c r="B8" s="6" t="s">
        <v>26</v>
      </c>
      <c r="C8" s="6">
        <v>263.98500000000001</v>
      </c>
      <c r="D8" s="29">
        <v>50</v>
      </c>
      <c r="E8" s="19">
        <v>1.8</v>
      </c>
      <c r="F8" s="6">
        <v>1.8</v>
      </c>
      <c r="G8" s="6">
        <v>50</v>
      </c>
      <c r="H8" s="18">
        <f>G8-F8</f>
        <v>48.2</v>
      </c>
      <c r="I8" s="6">
        <v>37.799999999999997</v>
      </c>
      <c r="J8" s="19">
        <f t="shared" si="2"/>
        <v>78.423236514522813</v>
      </c>
      <c r="K8" s="6">
        <v>11.38</v>
      </c>
      <c r="L8" s="6">
        <v>1.24</v>
      </c>
      <c r="M8" s="6">
        <v>6.83</v>
      </c>
      <c r="N8" s="20">
        <v>44.5</v>
      </c>
      <c r="O8" s="6">
        <v>0.82</v>
      </c>
      <c r="P8" s="19">
        <v>8.9999999999999993E-3</v>
      </c>
      <c r="Q8" s="21">
        <v>360000</v>
      </c>
      <c r="R8" s="22">
        <f>I8*Q8</f>
        <v>13607999.999999998</v>
      </c>
      <c r="S8" s="56">
        <f t="shared" si="1"/>
        <v>37.55807999999999</v>
      </c>
      <c r="X8" s="1">
        <v>41709</v>
      </c>
    </row>
    <row r="9" spans="1:24">
      <c r="A9" s="146">
        <v>5</v>
      </c>
      <c r="B9" s="146" t="s">
        <v>27</v>
      </c>
      <c r="C9" s="147">
        <v>263.88600000000002</v>
      </c>
      <c r="D9" s="148">
        <v>50</v>
      </c>
      <c r="E9" s="148">
        <v>4</v>
      </c>
      <c r="F9" s="4">
        <v>12</v>
      </c>
      <c r="G9" s="4">
        <v>17</v>
      </c>
      <c r="H9" s="19">
        <f t="shared" ref="H9:H10" si="3">G9-F9</f>
        <v>5</v>
      </c>
      <c r="I9" s="4">
        <v>4.8</v>
      </c>
      <c r="J9" s="19">
        <f t="shared" si="2"/>
        <v>96</v>
      </c>
      <c r="K9" s="4">
        <v>9.61</v>
      </c>
      <c r="L9" s="4">
        <v>1.1499999999999999</v>
      </c>
      <c r="M9" s="4">
        <v>7.58</v>
      </c>
      <c r="N9" s="4">
        <v>44.39</v>
      </c>
      <c r="O9" s="4">
        <v>0.91</v>
      </c>
      <c r="P9" s="4">
        <v>8.0000000000000002E-3</v>
      </c>
      <c r="Q9" s="60">
        <v>480000</v>
      </c>
      <c r="R9" s="15">
        <f>I9*Q9</f>
        <v>2304000</v>
      </c>
      <c r="S9" s="56">
        <f t="shared" si="1"/>
        <v>6.3590399999999994</v>
      </c>
      <c r="X9" s="1">
        <v>80642</v>
      </c>
    </row>
    <row r="10" spans="1:24">
      <c r="A10" s="146"/>
      <c r="B10" s="146"/>
      <c r="C10" s="147"/>
      <c r="D10" s="148"/>
      <c r="E10" s="148"/>
      <c r="F10" s="4">
        <v>30</v>
      </c>
      <c r="G10" s="4">
        <v>37</v>
      </c>
      <c r="H10" s="19">
        <f t="shared" si="3"/>
        <v>7</v>
      </c>
      <c r="I10" s="4">
        <v>7</v>
      </c>
      <c r="J10" s="19">
        <f t="shared" si="2"/>
        <v>100</v>
      </c>
      <c r="K10" s="4">
        <v>9.52</v>
      </c>
      <c r="L10" s="4">
        <v>1.1299999999999999</v>
      </c>
      <c r="M10" s="4">
        <v>7.78</v>
      </c>
      <c r="N10" s="4">
        <v>44.24</v>
      </c>
      <c r="O10" s="4">
        <v>1.04</v>
      </c>
      <c r="P10" s="4">
        <v>0</v>
      </c>
      <c r="Q10" s="60">
        <v>480000</v>
      </c>
      <c r="R10" s="15">
        <f>I10*Q10</f>
        <v>3360000</v>
      </c>
      <c r="S10" s="56">
        <f t="shared" si="1"/>
        <v>9.2736000000000001</v>
      </c>
      <c r="X10" s="1">
        <v>43450</v>
      </c>
    </row>
    <row r="11" spans="1:24">
      <c r="A11" s="53">
        <v>6</v>
      </c>
      <c r="B11" s="53" t="s">
        <v>29</v>
      </c>
      <c r="C11" s="52">
        <v>266.74</v>
      </c>
      <c r="D11" s="31">
        <v>50</v>
      </c>
      <c r="E11" s="51">
        <v>5.7</v>
      </c>
      <c r="F11" s="4">
        <v>5.7</v>
      </c>
      <c r="G11" s="4">
        <v>50</v>
      </c>
      <c r="H11" s="19">
        <f>G11-F11</f>
        <v>44.3</v>
      </c>
      <c r="I11" s="4">
        <v>39.049999999999997</v>
      </c>
      <c r="J11" s="19">
        <f t="shared" si="2"/>
        <v>88.148984198645593</v>
      </c>
      <c r="K11" s="4">
        <v>11.86</v>
      </c>
      <c r="L11" s="4">
        <v>1.6</v>
      </c>
      <c r="M11" s="4">
        <v>5.46</v>
      </c>
      <c r="N11" s="4">
        <v>44.63</v>
      </c>
      <c r="O11" s="4">
        <v>0.57999999999999996</v>
      </c>
      <c r="P11" s="4">
        <v>0.61299999999999999</v>
      </c>
      <c r="Q11" s="60">
        <v>440000</v>
      </c>
      <c r="R11" s="15">
        <f>I11*Q11</f>
        <v>17182000</v>
      </c>
      <c r="S11" s="56">
        <f t="shared" si="1"/>
        <v>47.422319999999999</v>
      </c>
      <c r="X11" s="1">
        <v>8080</v>
      </c>
    </row>
    <row r="12" spans="1:24">
      <c r="A12" s="54">
        <v>7</v>
      </c>
      <c r="B12" s="54" t="s">
        <v>30</v>
      </c>
      <c r="C12" s="55">
        <v>268.17500000000001</v>
      </c>
      <c r="D12" s="32">
        <v>50</v>
      </c>
      <c r="E12" s="32">
        <v>13.5</v>
      </c>
      <c r="F12" s="4">
        <v>13.5</v>
      </c>
      <c r="G12" s="4">
        <v>26</v>
      </c>
      <c r="H12" s="19">
        <f t="shared" ref="H12:H17" si="4">G12-F12</f>
        <v>12.5</v>
      </c>
      <c r="I12" s="4">
        <v>11.2</v>
      </c>
      <c r="J12" s="19">
        <f t="shared" si="2"/>
        <v>89.6</v>
      </c>
      <c r="K12" s="4">
        <v>11.773214285714287</v>
      </c>
      <c r="L12" s="4">
        <v>1.4107142857142858</v>
      </c>
      <c r="M12" s="4">
        <v>4.701428571428572</v>
      </c>
      <c r="N12" s="4">
        <v>44.286785714285713</v>
      </c>
      <c r="O12" s="4">
        <v>1.2104464285714285</v>
      </c>
      <c r="P12" s="4">
        <v>2.9232142857142863E-2</v>
      </c>
      <c r="Q12" s="60">
        <v>440000</v>
      </c>
      <c r="R12" s="15">
        <f t="shared" ref="R12:R16" si="5">I12*Q12</f>
        <v>4928000</v>
      </c>
      <c r="S12" s="56">
        <f t="shared" si="1"/>
        <v>13.601279999999997</v>
      </c>
      <c r="X12" s="1">
        <v>5214</v>
      </c>
    </row>
    <row r="13" spans="1:24">
      <c r="A13" s="25">
        <v>8</v>
      </c>
      <c r="B13" s="25" t="s">
        <v>33</v>
      </c>
      <c r="C13" s="28">
        <v>275.09399999999999</v>
      </c>
      <c r="D13" s="30">
        <v>51</v>
      </c>
      <c r="E13" s="30">
        <v>9</v>
      </c>
      <c r="F13" s="4">
        <v>9</v>
      </c>
      <c r="G13" s="4">
        <v>47</v>
      </c>
      <c r="H13" s="19">
        <f t="shared" si="4"/>
        <v>38</v>
      </c>
      <c r="I13" s="4">
        <v>37.57</v>
      </c>
      <c r="J13" s="19">
        <f t="shared" si="2"/>
        <v>98.868421052631575</v>
      </c>
      <c r="K13" s="4">
        <v>10.580681394729837</v>
      </c>
      <c r="L13" s="4">
        <v>1.442001597018898</v>
      </c>
      <c r="M13" s="4">
        <v>4.5559435719989354</v>
      </c>
      <c r="N13" s="4">
        <v>44.494788394996007</v>
      </c>
      <c r="O13" s="4">
        <v>1.7850306095288793</v>
      </c>
      <c r="P13" s="4">
        <v>1.8916422677668358E-2</v>
      </c>
      <c r="Q13" s="60">
        <v>360000</v>
      </c>
      <c r="R13" s="15">
        <f t="shared" si="5"/>
        <v>13525200</v>
      </c>
      <c r="S13" s="56">
        <f t="shared" si="1"/>
        <v>37.329552</v>
      </c>
    </row>
    <row r="14" spans="1:24">
      <c r="A14" s="25">
        <v>9</v>
      </c>
      <c r="B14" s="25" t="s">
        <v>35</v>
      </c>
      <c r="C14" s="28">
        <v>269.95999999999998</v>
      </c>
      <c r="D14" s="30">
        <v>50</v>
      </c>
      <c r="E14" s="30">
        <v>3</v>
      </c>
      <c r="F14" s="19">
        <v>45</v>
      </c>
      <c r="G14" s="19">
        <v>50</v>
      </c>
      <c r="H14" s="19">
        <f t="shared" si="4"/>
        <v>5</v>
      </c>
      <c r="I14" s="19">
        <v>5</v>
      </c>
      <c r="J14" s="19">
        <f t="shared" si="2"/>
        <v>100</v>
      </c>
      <c r="K14" s="19">
        <v>12.564</v>
      </c>
      <c r="L14" s="19">
        <v>1.6</v>
      </c>
      <c r="M14" s="19">
        <v>4.9279999999999999</v>
      </c>
      <c r="N14" s="19">
        <v>44.275999999999996</v>
      </c>
      <c r="O14" s="19">
        <v>0.89800000000000002</v>
      </c>
      <c r="P14" s="19">
        <v>1.6800000000000002E-2</v>
      </c>
      <c r="Q14" s="60">
        <v>480000</v>
      </c>
      <c r="R14" s="15">
        <f t="shared" si="5"/>
        <v>2400000</v>
      </c>
      <c r="S14" s="56">
        <f t="shared" si="1"/>
        <v>6.6239999999999988</v>
      </c>
    </row>
    <row r="15" spans="1:24">
      <c r="A15" s="25">
        <v>10</v>
      </c>
      <c r="B15" s="25" t="s">
        <v>37</v>
      </c>
      <c r="C15" s="28">
        <v>280.83300000000003</v>
      </c>
      <c r="D15" s="30">
        <v>50</v>
      </c>
      <c r="E15" s="30">
        <v>5.0999999999999996</v>
      </c>
      <c r="F15" s="19">
        <v>5.0999999999999996</v>
      </c>
      <c r="G15" s="19">
        <v>32.1</v>
      </c>
      <c r="H15" s="19">
        <f t="shared" si="4"/>
        <v>27</v>
      </c>
      <c r="I15" s="19">
        <v>27</v>
      </c>
      <c r="J15" s="19">
        <f t="shared" si="2"/>
        <v>100</v>
      </c>
      <c r="K15" s="19">
        <v>10.420666666666667</v>
      </c>
      <c r="L15" s="19">
        <v>7.2214074074074075</v>
      </c>
      <c r="M15" s="19">
        <v>1.340851851851852</v>
      </c>
      <c r="N15" s="19">
        <v>44.095311111111123</v>
      </c>
      <c r="O15" s="19">
        <v>0.89062962962962988</v>
      </c>
      <c r="P15" s="19">
        <v>2.5388888888888888E-2</v>
      </c>
      <c r="Q15" s="15">
        <v>480000</v>
      </c>
      <c r="R15" s="15">
        <f t="shared" si="5"/>
        <v>12960000</v>
      </c>
      <c r="S15" s="56">
        <f t="shared" si="1"/>
        <v>35.769599999999997</v>
      </c>
    </row>
    <row r="16" spans="1:24">
      <c r="A16" s="25">
        <v>11</v>
      </c>
      <c r="B16" s="25" t="s">
        <v>38</v>
      </c>
      <c r="C16" s="28">
        <v>269.73</v>
      </c>
      <c r="D16" s="30">
        <v>50</v>
      </c>
      <c r="E16" s="30">
        <v>13.6</v>
      </c>
      <c r="F16" s="19">
        <v>13.6</v>
      </c>
      <c r="G16" s="19">
        <v>19.100000000000001</v>
      </c>
      <c r="H16" s="19">
        <f t="shared" si="4"/>
        <v>5.5000000000000018</v>
      </c>
      <c r="I16" s="19">
        <v>5.3</v>
      </c>
      <c r="J16" s="19">
        <f t="shared" si="2"/>
        <v>96.363636363636331</v>
      </c>
      <c r="K16" s="19">
        <v>11.354226415094342</v>
      </c>
      <c r="L16" s="19">
        <v>1.227867924528302</v>
      </c>
      <c r="M16" s="19">
        <v>7.0326509433962263</v>
      </c>
      <c r="N16" s="19">
        <v>44.057283018867928</v>
      </c>
      <c r="O16" s="19">
        <v>0.64405660377358487</v>
      </c>
      <c r="P16" s="19">
        <v>0</v>
      </c>
      <c r="Q16" s="15">
        <v>360000</v>
      </c>
      <c r="R16" s="15">
        <f t="shared" si="5"/>
        <v>1908000</v>
      </c>
      <c r="S16" s="56">
        <f t="shared" si="1"/>
        <v>5.2660799999999997</v>
      </c>
    </row>
    <row r="17" spans="1:19">
      <c r="A17" s="39">
        <v>12</v>
      </c>
      <c r="B17" s="39" t="s">
        <v>40</v>
      </c>
      <c r="C17" s="40">
        <v>274.45499999999998</v>
      </c>
      <c r="D17" s="41">
        <v>50</v>
      </c>
      <c r="E17" s="41">
        <v>9</v>
      </c>
      <c r="F17" s="35">
        <v>9</v>
      </c>
      <c r="G17" s="35">
        <v>18</v>
      </c>
      <c r="H17" s="35">
        <f t="shared" si="4"/>
        <v>9</v>
      </c>
      <c r="I17" s="35">
        <v>8.4499999999999993</v>
      </c>
      <c r="J17" s="35">
        <f t="shared" ref="J17" si="6">I17*100/H17</f>
        <v>93.888888888888872</v>
      </c>
      <c r="K17" s="35">
        <v>10.4</v>
      </c>
      <c r="L17" s="38">
        <v>1.27</v>
      </c>
      <c r="M17" s="38">
        <v>6.93</v>
      </c>
      <c r="N17" s="35">
        <v>44.62</v>
      </c>
      <c r="O17" s="38">
        <v>0.59</v>
      </c>
      <c r="P17" s="38">
        <v>0.01</v>
      </c>
      <c r="Q17" s="36">
        <v>360000</v>
      </c>
      <c r="R17" s="36">
        <f t="shared" ref="R17" si="7">I17*Q17</f>
        <v>3041999.9999999995</v>
      </c>
      <c r="S17" s="56">
        <f t="shared" si="1"/>
        <v>8.3959199999999985</v>
      </c>
    </row>
    <row r="18" spans="1:19">
      <c r="A18" s="149" t="s">
        <v>41</v>
      </c>
      <c r="B18" s="150"/>
      <c r="C18" s="151"/>
      <c r="D18" s="8">
        <f>SUM(D4:D17)</f>
        <v>630</v>
      </c>
      <c r="E18" s="8">
        <f>AVERAGE(E4:E17)</f>
        <v>6.7250000000000005</v>
      </c>
      <c r="F18" s="8">
        <f>AVERAGE(F4:F17)</f>
        <v>15.335714285714285</v>
      </c>
      <c r="G18" s="8">
        <f>AVERAGE(G4:G17)</f>
        <v>38.585714285714289</v>
      </c>
      <c r="H18" s="8">
        <f>AVERAGE(H4:H17)</f>
        <v>23.25</v>
      </c>
      <c r="I18" s="8">
        <f>AVERAGE(I4:I17)</f>
        <v>21.23928571428571</v>
      </c>
      <c r="J18" s="8"/>
      <c r="K18" s="8">
        <f>AVERAGE(K4:K17)</f>
        <v>10.916411372407373</v>
      </c>
      <c r="L18" s="8">
        <f t="shared" ref="L18:O18" si="8">AVERAGE(L4:L17)</f>
        <v>1.8370814383621479</v>
      </c>
      <c r="M18" s="8">
        <f t="shared" si="8"/>
        <v>5.3476596183299279</v>
      </c>
      <c r="N18" s="8">
        <f t="shared" si="8"/>
        <v>44.508805205510889</v>
      </c>
      <c r="O18" s="8">
        <f t="shared" si="8"/>
        <v>1.0221087313722479</v>
      </c>
      <c r="P18" s="8"/>
      <c r="Q18" s="61">
        <f>SUM(Q4:Q17)</f>
        <v>5920000</v>
      </c>
      <c r="R18" s="61">
        <f>SUM(R4:R17)</f>
        <v>120126000</v>
      </c>
      <c r="S18" s="95">
        <f>SUM(S4:S17)</f>
        <v>331.54775999999998</v>
      </c>
    </row>
    <row r="19" spans="1:19">
      <c r="A19" s="42"/>
      <c r="B19" s="42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3"/>
      <c r="R19" s="45"/>
      <c r="S19" s="44"/>
    </row>
    <row r="20" spans="1:19">
      <c r="A20" s="42"/>
      <c r="B20" s="42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3"/>
      <c r="R20" s="45"/>
      <c r="S20" s="44"/>
    </row>
    <row r="21" spans="1:19">
      <c r="A21" s="42"/>
      <c r="B21" s="42"/>
      <c r="C21" s="43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6"/>
      <c r="Q21" s="43"/>
      <c r="R21" s="45"/>
      <c r="S21" s="44"/>
    </row>
    <row r="22" spans="1:19">
      <c r="A22" s="42"/>
      <c r="B22" s="42"/>
      <c r="C22" s="43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6"/>
      <c r="Q22" s="43"/>
      <c r="R22" s="45"/>
      <c r="S22" s="44"/>
    </row>
    <row r="23" spans="1:19">
      <c r="A23" s="42"/>
      <c r="B23" s="42"/>
      <c r="C23" s="43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6"/>
      <c r="Q23" s="43"/>
      <c r="R23" s="45"/>
      <c r="S23" s="44"/>
    </row>
    <row r="24" spans="1:19">
      <c r="A24" s="42"/>
      <c r="B24" s="42"/>
      <c r="C24" s="43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6"/>
      <c r="Q24" s="43"/>
      <c r="R24" s="45"/>
      <c r="S24" s="44"/>
    </row>
    <row r="25" spans="1:19">
      <c r="A25" s="42"/>
      <c r="B25" s="42"/>
      <c r="C25" s="43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6"/>
      <c r="Q25" s="43"/>
      <c r="R25" s="45"/>
      <c r="S25" s="44"/>
    </row>
    <row r="26" spans="1:19">
      <c r="A26" s="42"/>
      <c r="B26" s="42"/>
      <c r="C26" s="43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6"/>
      <c r="Q26" s="43"/>
      <c r="R26" s="45"/>
      <c r="S26" s="44"/>
    </row>
    <row r="27" spans="1:19">
      <c r="A27" s="42"/>
      <c r="B27" s="42"/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6"/>
      <c r="Q27" s="43"/>
      <c r="R27" s="45"/>
      <c r="S27" s="44"/>
    </row>
    <row r="28" spans="1:19">
      <c r="A28" s="42"/>
      <c r="B28" s="42"/>
      <c r="C28" s="4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6"/>
      <c r="Q28" s="43"/>
      <c r="R28" s="45"/>
      <c r="S28" s="44"/>
    </row>
    <row r="29" spans="1:19">
      <c r="A29" s="42"/>
      <c r="B29" s="42"/>
      <c r="C29" s="47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6"/>
      <c r="Q29" s="43"/>
      <c r="R29" s="45"/>
      <c r="S29" s="44"/>
    </row>
    <row r="30" spans="1:19">
      <c r="A30" s="145"/>
      <c r="B30" s="145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  <c r="S30" s="50"/>
    </row>
    <row r="31" spans="1:19">
      <c r="C31" s="9"/>
    </row>
  </sheetData>
  <mergeCells count="23">
    <mergeCell ref="E5:E6"/>
    <mergeCell ref="E9:E10"/>
    <mergeCell ref="R1:R2"/>
    <mergeCell ref="S1:S2"/>
    <mergeCell ref="A1:A2"/>
    <mergeCell ref="B1:B2"/>
    <mergeCell ref="C1:C2"/>
    <mergeCell ref="D1:D2"/>
    <mergeCell ref="E1:E2"/>
    <mergeCell ref="F1:I1"/>
    <mergeCell ref="J1:J2"/>
    <mergeCell ref="K1:P1"/>
    <mergeCell ref="Q1:Q2"/>
    <mergeCell ref="A30:B30"/>
    <mergeCell ref="A5:A6"/>
    <mergeCell ref="B5:B6"/>
    <mergeCell ref="C5:C6"/>
    <mergeCell ref="D5:D6"/>
    <mergeCell ref="A9:A10"/>
    <mergeCell ref="B9:B10"/>
    <mergeCell ref="C9:C10"/>
    <mergeCell ref="D9:D10"/>
    <mergeCell ref="A18:C18"/>
  </mergeCells>
  <conditionalFormatting sqref="N2:N17 N19:N1048576">
    <cfRule type="cellIs" dxfId="8" priority="9" operator="greaterThan">
      <formula>44</formula>
    </cfRule>
  </conditionalFormatting>
  <conditionalFormatting sqref="N19:N29 N9:N17">
    <cfRule type="cellIs" dxfId="7" priority="8" operator="between">
      <formula>38</formula>
      <formula>43.99</formula>
    </cfRule>
  </conditionalFormatting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sqref="A1:S15"/>
    </sheetView>
  </sheetViews>
  <sheetFormatPr defaultColWidth="9.08984375" defaultRowHeight="14.5"/>
  <cols>
    <col min="1" max="1" width="4.7265625" style="1" customWidth="1"/>
    <col min="2" max="2" width="7.81640625" style="1" customWidth="1"/>
    <col min="3" max="3" width="9.08984375" style="1"/>
    <col min="4" max="4" width="8.7265625" style="1" customWidth="1"/>
    <col min="5" max="5" width="5.7265625" style="1" customWidth="1"/>
    <col min="6" max="6" width="6" style="1" customWidth="1"/>
    <col min="7" max="8" width="6.26953125" style="1" customWidth="1"/>
    <col min="9" max="9" width="6.7265625" style="1" customWidth="1"/>
    <col min="10" max="10" width="11.1796875" style="1" customWidth="1"/>
    <col min="11" max="11" width="6.26953125" style="1" customWidth="1"/>
    <col min="12" max="12" width="7.26953125" style="1" customWidth="1"/>
    <col min="13" max="13" width="7.7265625" style="1" customWidth="1"/>
    <col min="14" max="14" width="7" style="1" customWidth="1"/>
    <col min="15" max="16" width="6.54296875" style="1" customWidth="1"/>
    <col min="17" max="17" width="12.54296875" style="1" customWidth="1"/>
    <col min="18" max="18" width="14.26953125" style="1" customWidth="1"/>
    <col min="19" max="19" width="10.26953125" style="1" customWidth="1"/>
    <col min="20" max="16384" width="9.08984375" style="1"/>
  </cols>
  <sheetData>
    <row r="1" spans="1:25" ht="40" customHeight="1">
      <c r="A1" s="117" t="s">
        <v>0</v>
      </c>
      <c r="B1" s="117" t="s">
        <v>1</v>
      </c>
      <c r="C1" s="117" t="s">
        <v>2</v>
      </c>
      <c r="D1" s="117" t="s">
        <v>3</v>
      </c>
      <c r="E1" s="117" t="s">
        <v>4</v>
      </c>
      <c r="F1" s="125" t="s">
        <v>5</v>
      </c>
      <c r="G1" s="126"/>
      <c r="H1" s="126"/>
      <c r="I1" s="127"/>
      <c r="J1" s="117" t="s">
        <v>6</v>
      </c>
      <c r="K1" s="119" t="s">
        <v>7</v>
      </c>
      <c r="L1" s="120"/>
      <c r="M1" s="120"/>
      <c r="N1" s="120"/>
      <c r="O1" s="120"/>
      <c r="P1" s="121"/>
      <c r="Q1" s="117" t="s">
        <v>8</v>
      </c>
      <c r="R1" s="117" t="s">
        <v>9</v>
      </c>
      <c r="S1" s="131" t="s">
        <v>10</v>
      </c>
    </row>
    <row r="2" spans="1:25" ht="28">
      <c r="A2" s="118"/>
      <c r="B2" s="118"/>
      <c r="C2" s="118"/>
      <c r="D2" s="118"/>
      <c r="E2" s="118"/>
      <c r="F2" s="26" t="s">
        <v>12</v>
      </c>
      <c r="G2" s="26" t="s">
        <v>13</v>
      </c>
      <c r="H2" s="26" t="s">
        <v>14</v>
      </c>
      <c r="I2" s="26" t="s">
        <v>15</v>
      </c>
      <c r="J2" s="118"/>
      <c r="K2" s="26" t="s">
        <v>16</v>
      </c>
      <c r="L2" s="26" t="s">
        <v>17</v>
      </c>
      <c r="M2" s="26" t="s">
        <v>18</v>
      </c>
      <c r="N2" s="10" t="s">
        <v>19</v>
      </c>
      <c r="O2" s="26" t="s">
        <v>20</v>
      </c>
      <c r="P2" s="27" t="s">
        <v>21</v>
      </c>
      <c r="Q2" s="118"/>
      <c r="R2" s="118"/>
      <c r="S2" s="132"/>
    </row>
    <row r="3" spans="1: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11">
        <v>14</v>
      </c>
      <c r="O3" s="2">
        <v>15</v>
      </c>
      <c r="P3" s="2">
        <v>16</v>
      </c>
      <c r="Q3" s="12">
        <v>17</v>
      </c>
      <c r="R3" s="13">
        <v>18</v>
      </c>
      <c r="S3" s="13">
        <v>19</v>
      </c>
    </row>
    <row r="4" spans="1:25">
      <c r="A4" s="3">
        <v>2</v>
      </c>
      <c r="B4" s="3" t="s">
        <v>23</v>
      </c>
      <c r="C4" s="25">
        <v>263.637</v>
      </c>
      <c r="D4" s="29">
        <v>79</v>
      </c>
      <c r="E4" s="30">
        <v>6</v>
      </c>
      <c r="F4" s="19">
        <v>39</v>
      </c>
      <c r="G4" s="19">
        <v>47</v>
      </c>
      <c r="H4" s="19">
        <v>8</v>
      </c>
      <c r="I4" s="19">
        <v>8</v>
      </c>
      <c r="J4" s="6">
        <v>100</v>
      </c>
      <c r="K4" s="6">
        <v>14.548749999999998</v>
      </c>
      <c r="L4" s="77">
        <v>2.29175</v>
      </c>
      <c r="M4" s="77">
        <v>5.5742499999999993</v>
      </c>
      <c r="N4" s="4">
        <v>41.117250000000006</v>
      </c>
      <c r="O4" s="77">
        <v>1.7969999999999999</v>
      </c>
      <c r="P4" s="77">
        <v>3.0875E-2</v>
      </c>
      <c r="Q4" s="21">
        <v>480000</v>
      </c>
      <c r="R4" s="22">
        <f t="shared" ref="R4:R5" si="0">I4*Q4</f>
        <v>3840000</v>
      </c>
      <c r="S4" s="23">
        <f>2.76*R4/1000000</f>
        <v>10.5984</v>
      </c>
    </row>
    <row r="5" spans="1:25">
      <c r="A5" s="3"/>
      <c r="B5" s="3"/>
      <c r="C5" s="25"/>
      <c r="D5" s="29"/>
      <c r="E5" s="30"/>
      <c r="F5" s="19">
        <v>55</v>
      </c>
      <c r="G5" s="19">
        <v>63</v>
      </c>
      <c r="H5" s="19">
        <v>8</v>
      </c>
      <c r="I5" s="19">
        <v>8</v>
      </c>
      <c r="J5" s="6">
        <v>100</v>
      </c>
      <c r="K5" s="6">
        <v>17.885624999999997</v>
      </c>
      <c r="L5" s="77">
        <v>2.2941250000000002</v>
      </c>
      <c r="M5" s="77">
        <v>8.0184999999999995</v>
      </c>
      <c r="N5" s="4">
        <v>38.380375000000001</v>
      </c>
      <c r="O5" s="77">
        <v>1.333</v>
      </c>
      <c r="P5" s="77">
        <v>4.1500000000000002E-2</v>
      </c>
      <c r="Q5" s="21">
        <v>480000</v>
      </c>
      <c r="R5" s="22">
        <f t="shared" si="0"/>
        <v>3840000</v>
      </c>
      <c r="S5" s="23">
        <f t="shared" ref="S5:S14" si="1">2.76*R5/1000000</f>
        <v>10.5984</v>
      </c>
    </row>
    <row r="6" spans="1:25">
      <c r="A6" s="25">
        <v>5</v>
      </c>
      <c r="B6" s="25" t="s">
        <v>27</v>
      </c>
      <c r="C6" s="28">
        <v>263.88600000000002</v>
      </c>
      <c r="D6" s="30">
        <v>50</v>
      </c>
      <c r="E6" s="30">
        <v>4</v>
      </c>
      <c r="F6" s="4">
        <v>4</v>
      </c>
      <c r="G6" s="4">
        <v>12</v>
      </c>
      <c r="H6" s="19">
        <f t="shared" ref="H6:H8" si="2">G6-F6</f>
        <v>8</v>
      </c>
      <c r="I6" s="4">
        <v>5.8</v>
      </c>
      <c r="J6" s="19">
        <f t="shared" ref="J6:J12" si="3">I6*100/H6</f>
        <v>72.5</v>
      </c>
      <c r="K6" s="4">
        <v>12.27</v>
      </c>
      <c r="L6" s="4">
        <v>1.53</v>
      </c>
      <c r="M6" s="4">
        <v>8.3800000000000008</v>
      </c>
      <c r="N6" s="4">
        <v>42.41</v>
      </c>
      <c r="O6" s="4">
        <v>0.84</v>
      </c>
      <c r="P6" s="4">
        <v>1.2999999999999999E-2</v>
      </c>
      <c r="Q6" s="60">
        <v>480000</v>
      </c>
      <c r="R6" s="15">
        <f>I6*Q6</f>
        <v>2784000</v>
      </c>
      <c r="S6" s="23">
        <f t="shared" si="1"/>
        <v>7.6838399999999991</v>
      </c>
      <c r="Y6" s="1">
        <v>41709</v>
      </c>
    </row>
    <row r="7" spans="1:25">
      <c r="A7" s="25"/>
      <c r="B7" s="25"/>
      <c r="C7" s="28"/>
      <c r="D7" s="30"/>
      <c r="E7" s="30"/>
      <c r="F7" s="4">
        <v>17</v>
      </c>
      <c r="G7" s="4">
        <v>30</v>
      </c>
      <c r="H7" s="19">
        <f t="shared" si="2"/>
        <v>13</v>
      </c>
      <c r="I7" s="4">
        <v>13</v>
      </c>
      <c r="J7" s="19">
        <f t="shared" si="3"/>
        <v>100</v>
      </c>
      <c r="K7" s="4">
        <v>12.64</v>
      </c>
      <c r="L7" s="4">
        <v>1.58</v>
      </c>
      <c r="M7" s="4">
        <v>9.07</v>
      </c>
      <c r="N7" s="4">
        <v>41.49</v>
      </c>
      <c r="O7" s="4">
        <v>1.05</v>
      </c>
      <c r="P7" s="4">
        <v>8.9999999999999993E-3</v>
      </c>
      <c r="Q7" s="60">
        <v>480000</v>
      </c>
      <c r="R7" s="15">
        <f>I7*Q7</f>
        <v>6240000</v>
      </c>
      <c r="S7" s="23">
        <f t="shared" si="1"/>
        <v>17.2224</v>
      </c>
      <c r="Y7" s="1">
        <v>80642</v>
      </c>
    </row>
    <row r="8" spans="1:25">
      <c r="A8" s="25"/>
      <c r="B8" s="25"/>
      <c r="C8" s="28"/>
      <c r="D8" s="30"/>
      <c r="E8" s="30"/>
      <c r="F8" s="4">
        <v>37</v>
      </c>
      <c r="G8" s="4">
        <v>50</v>
      </c>
      <c r="H8" s="19">
        <f t="shared" si="2"/>
        <v>13</v>
      </c>
      <c r="I8" s="4">
        <v>12.2</v>
      </c>
      <c r="J8" s="19">
        <f t="shared" si="3"/>
        <v>93.84615384615384</v>
      </c>
      <c r="K8" s="4">
        <v>17.84</v>
      </c>
      <c r="L8" s="4">
        <v>1.9</v>
      </c>
      <c r="M8" s="4">
        <v>9.19</v>
      </c>
      <c r="N8" s="4">
        <v>38.24</v>
      </c>
      <c r="O8" s="4">
        <v>0.93</v>
      </c>
      <c r="P8" s="4">
        <v>0.03</v>
      </c>
      <c r="Q8" s="60">
        <v>480000</v>
      </c>
      <c r="R8" s="15">
        <f>I8*Q8</f>
        <v>5856000</v>
      </c>
      <c r="S8" s="23">
        <f t="shared" si="1"/>
        <v>16.162559999999999</v>
      </c>
      <c r="Y8" s="1">
        <v>43450</v>
      </c>
    </row>
    <row r="9" spans="1:25">
      <c r="A9" s="54">
        <v>7</v>
      </c>
      <c r="B9" s="54" t="s">
        <v>30</v>
      </c>
      <c r="C9" s="55">
        <v>268.17500000000001</v>
      </c>
      <c r="D9" s="32">
        <v>50</v>
      </c>
      <c r="E9" s="32">
        <v>13.5</v>
      </c>
      <c r="F9" s="4">
        <v>26</v>
      </c>
      <c r="G9" s="4">
        <v>31</v>
      </c>
      <c r="H9" s="19">
        <f t="shared" ref="H9:H14" si="4">G9-F9</f>
        <v>5</v>
      </c>
      <c r="I9" s="4">
        <v>4.8</v>
      </c>
      <c r="J9" s="19">
        <f t="shared" si="3"/>
        <v>96</v>
      </c>
      <c r="K9" s="4">
        <v>17.984166666666663</v>
      </c>
      <c r="L9" s="4">
        <v>2.2958333333333334</v>
      </c>
      <c r="M9" s="4">
        <v>8.389166666666668</v>
      </c>
      <c r="N9" s="4">
        <v>38.073749999999997</v>
      </c>
      <c r="O9" s="4">
        <v>1.4595833333333335</v>
      </c>
      <c r="P9" s="4">
        <v>3.2250000000000001E-2</v>
      </c>
      <c r="Q9" s="60">
        <v>440000</v>
      </c>
      <c r="R9" s="15">
        <f t="shared" ref="R9:R12" si="5">I9*Q9</f>
        <v>2112000</v>
      </c>
      <c r="S9" s="23">
        <f t="shared" si="1"/>
        <v>5.8291199999999996</v>
      </c>
      <c r="Y9" s="1">
        <v>10428</v>
      </c>
    </row>
    <row r="10" spans="1:25">
      <c r="A10" s="25">
        <v>9</v>
      </c>
      <c r="B10" s="25" t="s">
        <v>35</v>
      </c>
      <c r="C10" s="28">
        <v>269.95999999999998</v>
      </c>
      <c r="D10" s="30">
        <v>50</v>
      </c>
      <c r="E10" s="30">
        <v>3</v>
      </c>
      <c r="F10" s="4">
        <v>10</v>
      </c>
      <c r="G10" s="4">
        <v>45</v>
      </c>
      <c r="H10" s="19">
        <f t="shared" si="4"/>
        <v>35</v>
      </c>
      <c r="I10" s="4">
        <v>35</v>
      </c>
      <c r="J10" s="19">
        <f t="shared" si="3"/>
        <v>100</v>
      </c>
      <c r="K10" s="4">
        <v>15.734857142857143</v>
      </c>
      <c r="L10" s="4">
        <v>2.0914285714285716</v>
      </c>
      <c r="M10" s="4">
        <v>6.21</v>
      </c>
      <c r="N10" s="4">
        <v>38.975142857142863</v>
      </c>
      <c r="O10" s="4">
        <v>2.9959999999999991</v>
      </c>
      <c r="P10" s="4">
        <v>2.7942857142857158E-2</v>
      </c>
      <c r="Q10" s="60">
        <v>480000</v>
      </c>
      <c r="R10" s="15">
        <f t="shared" si="5"/>
        <v>16800000</v>
      </c>
      <c r="S10" s="23">
        <f t="shared" si="1"/>
        <v>46.368000000000002</v>
      </c>
    </row>
    <row r="11" spans="1:25">
      <c r="A11" s="25">
        <v>10</v>
      </c>
      <c r="B11" s="25" t="s">
        <v>37</v>
      </c>
      <c r="C11" s="28">
        <v>280.83300000000003</v>
      </c>
      <c r="D11" s="30">
        <v>50</v>
      </c>
      <c r="E11" s="30">
        <v>5.0999999999999996</v>
      </c>
      <c r="F11" s="19">
        <v>32.1</v>
      </c>
      <c r="G11" s="19">
        <v>50</v>
      </c>
      <c r="H11" s="19">
        <f t="shared" si="4"/>
        <v>17.899999999999999</v>
      </c>
      <c r="I11" s="19">
        <v>17.899999999999999</v>
      </c>
      <c r="J11" s="19">
        <f t="shared" si="3"/>
        <v>100</v>
      </c>
      <c r="K11" s="19">
        <v>16.058061452513964</v>
      </c>
      <c r="L11" s="19">
        <v>1.8839664804469274</v>
      </c>
      <c r="M11" s="19">
        <v>10.33086592178771</v>
      </c>
      <c r="N11" s="19">
        <v>38.99351955307263</v>
      </c>
      <c r="O11" s="19">
        <v>0.76648044692737449</v>
      </c>
      <c r="P11" s="19">
        <v>4.234078212290502E-2</v>
      </c>
      <c r="Q11" s="15">
        <v>480000</v>
      </c>
      <c r="R11" s="15">
        <f t="shared" si="5"/>
        <v>8592000</v>
      </c>
      <c r="S11" s="23">
        <f t="shared" si="1"/>
        <v>23.713920000000002</v>
      </c>
    </row>
    <row r="12" spans="1:25">
      <c r="A12" s="25">
        <v>11</v>
      </c>
      <c r="B12" s="25" t="s">
        <v>38</v>
      </c>
      <c r="C12" s="28">
        <v>269.73</v>
      </c>
      <c r="D12" s="30">
        <v>50</v>
      </c>
      <c r="E12" s="30">
        <v>13.6</v>
      </c>
      <c r="F12" s="19">
        <v>19.100000000000001</v>
      </c>
      <c r="G12" s="19">
        <v>35.1</v>
      </c>
      <c r="H12" s="19">
        <f t="shared" si="4"/>
        <v>16</v>
      </c>
      <c r="I12" s="19">
        <v>12.4</v>
      </c>
      <c r="J12" s="19">
        <f t="shared" si="3"/>
        <v>77.5</v>
      </c>
      <c r="K12" s="19">
        <v>15.987854838709678</v>
      </c>
      <c r="L12" s="19">
        <v>1.8159435483870965</v>
      </c>
      <c r="M12" s="19">
        <v>8.9895806451612916</v>
      </c>
      <c r="N12" s="19">
        <v>40.058806451612902</v>
      </c>
      <c r="O12" s="19">
        <v>0.56421370967741935</v>
      </c>
      <c r="P12" s="19">
        <v>1.7709677419354839E-2</v>
      </c>
      <c r="Q12" s="15">
        <v>360000</v>
      </c>
      <c r="R12" s="15">
        <f t="shared" si="5"/>
        <v>4464000</v>
      </c>
      <c r="S12" s="23">
        <f t="shared" si="1"/>
        <v>12.320639999999997</v>
      </c>
    </row>
    <row r="13" spans="1:25">
      <c r="A13" s="39">
        <v>12</v>
      </c>
      <c r="B13" s="39" t="s">
        <v>40</v>
      </c>
      <c r="C13" s="40">
        <v>274.45499999999998</v>
      </c>
      <c r="D13" s="41">
        <v>50</v>
      </c>
      <c r="E13" s="41">
        <v>9</v>
      </c>
      <c r="F13" s="35">
        <v>18</v>
      </c>
      <c r="G13" s="35">
        <v>34</v>
      </c>
      <c r="H13" s="35">
        <f t="shared" si="4"/>
        <v>16</v>
      </c>
      <c r="I13" s="35">
        <v>13.45</v>
      </c>
      <c r="J13" s="35">
        <f t="shared" ref="J13:J14" si="6">I13*100/H13</f>
        <v>84.0625</v>
      </c>
      <c r="K13" s="35">
        <v>17.16</v>
      </c>
      <c r="L13" s="38">
        <v>2.08</v>
      </c>
      <c r="M13" s="38">
        <v>11.24</v>
      </c>
      <c r="N13" s="35">
        <v>38.03</v>
      </c>
      <c r="O13" s="38">
        <v>0.54</v>
      </c>
      <c r="P13" s="38">
        <v>0.03</v>
      </c>
      <c r="Q13" s="36">
        <v>360000</v>
      </c>
      <c r="R13" s="36">
        <f t="shared" ref="R13:R14" si="7">I13*Q13</f>
        <v>4842000</v>
      </c>
      <c r="S13" s="23">
        <f t="shared" si="1"/>
        <v>13.363919999999998</v>
      </c>
    </row>
    <row r="14" spans="1:25">
      <c r="A14" s="39">
        <v>12</v>
      </c>
      <c r="B14" s="39"/>
      <c r="C14" s="40"/>
      <c r="D14" s="41"/>
      <c r="E14" s="41"/>
      <c r="F14" s="35">
        <v>45</v>
      </c>
      <c r="G14" s="35">
        <v>50</v>
      </c>
      <c r="H14" s="35">
        <f t="shared" si="4"/>
        <v>5</v>
      </c>
      <c r="I14" s="35">
        <v>3.1</v>
      </c>
      <c r="J14" s="35">
        <f t="shared" si="6"/>
        <v>62</v>
      </c>
      <c r="K14" s="35">
        <v>11.41</v>
      </c>
      <c r="L14" s="38">
        <v>7.7</v>
      </c>
      <c r="M14" s="38">
        <v>1.42</v>
      </c>
      <c r="N14" s="35">
        <v>43.2</v>
      </c>
      <c r="O14" s="38">
        <v>0.52</v>
      </c>
      <c r="P14" s="38">
        <v>0</v>
      </c>
      <c r="Q14" s="36">
        <v>360000</v>
      </c>
      <c r="R14" s="36">
        <f t="shared" si="7"/>
        <v>1116000</v>
      </c>
      <c r="S14" s="23">
        <f t="shared" si="1"/>
        <v>3.0801599999999993</v>
      </c>
    </row>
    <row r="15" spans="1:25">
      <c r="A15" s="133" t="s">
        <v>41</v>
      </c>
      <c r="B15" s="134"/>
      <c r="C15" s="135"/>
      <c r="D15" s="8">
        <f>SUM(D4:D14)</f>
        <v>379</v>
      </c>
      <c r="E15" s="8">
        <f>AVERAGE(E4:E14)</f>
        <v>7.7428571428571429</v>
      </c>
      <c r="F15" s="8">
        <f>AVERAGE(F4:F14)</f>
        <v>27.472727272727273</v>
      </c>
      <c r="G15" s="8">
        <f t="shared" ref="G15:I15" si="8">AVERAGE(G4:G14)</f>
        <v>40.645454545454548</v>
      </c>
      <c r="H15" s="8">
        <f t="shared" si="8"/>
        <v>13.172727272727274</v>
      </c>
      <c r="I15" s="8">
        <f t="shared" si="8"/>
        <v>12.149999999999999</v>
      </c>
      <c r="J15" s="8"/>
      <c r="K15" s="8">
        <f>AVERAGE(K4:K14)</f>
        <v>15.410846827340675</v>
      </c>
      <c r="L15" s="8">
        <f t="shared" ref="L15:O15" si="9">AVERAGE(L4:L14)</f>
        <v>2.4966406303269029</v>
      </c>
      <c r="M15" s="8">
        <f t="shared" si="9"/>
        <v>7.892033021237788</v>
      </c>
      <c r="N15" s="8">
        <f t="shared" si="9"/>
        <v>39.906258532893489</v>
      </c>
      <c r="O15" s="8">
        <f t="shared" si="9"/>
        <v>1.1632979536307388</v>
      </c>
      <c r="P15" s="8"/>
      <c r="Q15" s="61">
        <f>SUM(Q4:Q14)</f>
        <v>4880000</v>
      </c>
      <c r="R15" s="61">
        <f>SUM(R4:R14)</f>
        <v>60486000</v>
      </c>
      <c r="S15" s="16">
        <f>SUM(S4:S14)</f>
        <v>166.94136</v>
      </c>
    </row>
    <row r="16" spans="1:25">
      <c r="C16" s="9"/>
    </row>
    <row r="19" spans="16:16">
      <c r="P19" s="1">
        <v>17.84</v>
      </c>
    </row>
  </sheetData>
  <mergeCells count="12">
    <mergeCell ref="A15:C15"/>
    <mergeCell ref="K1:P1"/>
    <mergeCell ref="R1:R2"/>
    <mergeCell ref="S1:S2"/>
    <mergeCell ref="F1:I1"/>
    <mergeCell ref="C1:C2"/>
    <mergeCell ref="Q1:Q2"/>
    <mergeCell ref="A1:A2"/>
    <mergeCell ref="B1:B2"/>
    <mergeCell ref="D1:D2"/>
    <mergeCell ref="E1:E2"/>
    <mergeCell ref="J1:J2"/>
  </mergeCells>
  <conditionalFormatting sqref="N2:N14 N16:N1048576">
    <cfRule type="cellIs" dxfId="6" priority="3" operator="greaterThan">
      <formula>44</formula>
    </cfRule>
  </conditionalFormatting>
  <conditionalFormatting sqref="N6:N14">
    <cfRule type="cellIs" dxfId="5" priority="1" operator="between">
      <formula>38</formula>
      <formula>43.99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opLeftCell="A16" workbookViewId="0">
      <selection sqref="A1:S9"/>
    </sheetView>
  </sheetViews>
  <sheetFormatPr defaultColWidth="9.08984375" defaultRowHeight="14.5"/>
  <cols>
    <col min="1" max="1" width="4.7265625" style="1" customWidth="1"/>
    <col min="2" max="2" width="7.81640625" style="1" customWidth="1"/>
    <col min="3" max="3" width="9.08984375" style="1"/>
    <col min="4" max="4" width="8.7265625" style="1" customWidth="1"/>
    <col min="5" max="5" width="5.7265625" style="1" customWidth="1"/>
    <col min="6" max="6" width="6" style="1" customWidth="1"/>
    <col min="7" max="8" width="6.26953125" style="1" customWidth="1"/>
    <col min="9" max="9" width="6.7265625" style="1" customWidth="1"/>
    <col min="10" max="10" width="11.1796875" style="1" customWidth="1"/>
    <col min="11" max="11" width="6.26953125" style="1" customWidth="1"/>
    <col min="12" max="12" width="7.26953125" style="1" customWidth="1"/>
    <col min="13" max="13" width="7.7265625" style="1" customWidth="1"/>
    <col min="14" max="14" width="7" style="1" customWidth="1"/>
    <col min="15" max="16" width="6.54296875" style="1" customWidth="1"/>
    <col min="17" max="17" width="12.54296875" style="1" customWidth="1"/>
    <col min="18" max="18" width="14.26953125" style="1" customWidth="1"/>
    <col min="19" max="19" width="10.26953125" style="1" customWidth="1"/>
    <col min="20" max="16384" width="9.08984375" style="1"/>
  </cols>
  <sheetData>
    <row r="1" spans="1:25" ht="40" customHeight="1">
      <c r="A1" s="152" t="s">
        <v>0</v>
      </c>
      <c r="B1" s="152" t="s">
        <v>1</v>
      </c>
      <c r="C1" s="152" t="s">
        <v>2</v>
      </c>
      <c r="D1" s="152" t="s">
        <v>3</v>
      </c>
      <c r="E1" s="152" t="s">
        <v>4</v>
      </c>
      <c r="F1" s="152" t="s">
        <v>5</v>
      </c>
      <c r="G1" s="152"/>
      <c r="H1" s="152"/>
      <c r="I1" s="152"/>
      <c r="J1" s="152" t="s">
        <v>6</v>
      </c>
      <c r="K1" s="152" t="s">
        <v>7</v>
      </c>
      <c r="L1" s="152"/>
      <c r="M1" s="152"/>
      <c r="N1" s="152"/>
      <c r="O1" s="152"/>
      <c r="P1" s="152"/>
      <c r="Q1" s="152" t="s">
        <v>8</v>
      </c>
      <c r="R1" s="152" t="s">
        <v>9</v>
      </c>
      <c r="S1" s="153" t="s">
        <v>10</v>
      </c>
    </row>
    <row r="2" spans="1:25" ht="30.5" customHeight="1">
      <c r="A2" s="152"/>
      <c r="B2" s="152"/>
      <c r="C2" s="152"/>
      <c r="D2" s="152"/>
      <c r="E2" s="152"/>
      <c r="F2" s="92" t="s">
        <v>12</v>
      </c>
      <c r="G2" s="92" t="s">
        <v>13</v>
      </c>
      <c r="H2" s="92" t="s">
        <v>14</v>
      </c>
      <c r="I2" s="92" t="s">
        <v>15</v>
      </c>
      <c r="J2" s="152"/>
      <c r="K2" s="101" t="s">
        <v>16</v>
      </c>
      <c r="L2" s="101" t="s">
        <v>17</v>
      </c>
      <c r="M2" s="101" t="s">
        <v>18</v>
      </c>
      <c r="N2" s="10" t="s">
        <v>19</v>
      </c>
      <c r="O2" s="101" t="s">
        <v>20</v>
      </c>
      <c r="P2" s="101" t="s">
        <v>21</v>
      </c>
      <c r="Q2" s="152"/>
      <c r="R2" s="152"/>
      <c r="S2" s="153"/>
    </row>
    <row r="3" spans="1: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11">
        <v>14</v>
      </c>
      <c r="O3" s="2">
        <v>15</v>
      </c>
      <c r="P3" s="2">
        <v>16</v>
      </c>
      <c r="Q3" s="12">
        <v>17</v>
      </c>
      <c r="R3" s="96">
        <v>18</v>
      </c>
      <c r="S3" s="96">
        <v>19</v>
      </c>
    </row>
    <row r="4" spans="1:25">
      <c r="A4" s="2">
        <v>2</v>
      </c>
      <c r="B4" s="2" t="s">
        <v>23</v>
      </c>
      <c r="C4" s="93">
        <v>263.637</v>
      </c>
      <c r="D4" s="18">
        <v>79</v>
      </c>
      <c r="E4" s="91">
        <v>6</v>
      </c>
      <c r="F4" s="91">
        <v>6</v>
      </c>
      <c r="G4" s="91">
        <v>13</v>
      </c>
      <c r="H4" s="91">
        <v>7</v>
      </c>
      <c r="I4" s="91">
        <v>5</v>
      </c>
      <c r="J4" s="93">
        <v>71.42</v>
      </c>
      <c r="K4" s="93">
        <v>23.756919999999997</v>
      </c>
      <c r="L4" s="93">
        <v>2.5995599999999994</v>
      </c>
      <c r="M4" s="93">
        <v>6.4378800000000016</v>
      </c>
      <c r="N4" s="5">
        <v>34.831040000000002</v>
      </c>
      <c r="O4" s="93">
        <v>2.0889600000000002</v>
      </c>
      <c r="P4" s="93">
        <v>5.2519999999999997E-2</v>
      </c>
      <c r="Q4" s="21">
        <v>480000</v>
      </c>
      <c r="R4" s="97">
        <f t="shared" ref="R4:R5" si="0">I4*Q4</f>
        <v>2400000</v>
      </c>
      <c r="S4" s="98">
        <f>2.76*R4/1000000</f>
        <v>6.6239999999999988</v>
      </c>
    </row>
    <row r="5" spans="1:25">
      <c r="A5" s="2"/>
      <c r="B5" s="2"/>
      <c r="C5" s="93"/>
      <c r="D5" s="18"/>
      <c r="E5" s="91"/>
      <c r="F5" s="91">
        <v>63</v>
      </c>
      <c r="G5" s="91">
        <v>79</v>
      </c>
      <c r="H5" s="91">
        <v>16</v>
      </c>
      <c r="I5" s="91">
        <v>14.5</v>
      </c>
      <c r="J5" s="93">
        <v>90.625</v>
      </c>
      <c r="K5" s="93">
        <v>22.757075862068962</v>
      </c>
      <c r="L5" s="93">
        <v>2.7554896551724131</v>
      </c>
      <c r="M5" s="93">
        <v>8.3463655172413809</v>
      </c>
      <c r="N5" s="5">
        <v>34.610234482758635</v>
      </c>
      <c r="O5" s="93">
        <v>1.8958413793103444</v>
      </c>
      <c r="P5" s="93">
        <v>4.5896551724137924E-2</v>
      </c>
      <c r="Q5" s="21">
        <v>480000</v>
      </c>
      <c r="R5" s="97">
        <f t="shared" si="0"/>
        <v>6960000</v>
      </c>
      <c r="S5" s="98">
        <f t="shared" ref="S5:S8" si="1">2.76*R5/1000000</f>
        <v>19.209599999999998</v>
      </c>
    </row>
    <row r="6" spans="1:25">
      <c r="A6" s="5">
        <v>7</v>
      </c>
      <c r="B6" s="5" t="s">
        <v>30</v>
      </c>
      <c r="C6" s="99">
        <v>268.17500000000001</v>
      </c>
      <c r="D6" s="4">
        <v>50</v>
      </c>
      <c r="E6" s="4">
        <v>13.5</v>
      </c>
      <c r="F6" s="4">
        <v>31</v>
      </c>
      <c r="G6" s="4">
        <v>45</v>
      </c>
      <c r="H6" s="91">
        <f t="shared" ref="H6:H8" si="2">G6-F6</f>
        <v>14</v>
      </c>
      <c r="I6" s="4">
        <v>14</v>
      </c>
      <c r="J6" s="91">
        <f>I6*100/H6</f>
        <v>100</v>
      </c>
      <c r="K6" s="4">
        <v>21.217142857142857</v>
      </c>
      <c r="L6" s="4">
        <v>3</v>
      </c>
      <c r="M6" s="4">
        <v>11.459285714285713</v>
      </c>
      <c r="N6" s="4">
        <v>34.122857142857143</v>
      </c>
      <c r="O6" s="4">
        <v>1.4700000000000002</v>
      </c>
      <c r="P6" s="4">
        <v>2.9142857142857144E-2</v>
      </c>
      <c r="Q6" s="4">
        <v>440000</v>
      </c>
      <c r="R6" s="94">
        <f t="shared" ref="R6:R7" si="3">I6*Q6</f>
        <v>6160000</v>
      </c>
      <c r="S6" s="98">
        <f t="shared" si="1"/>
        <v>17.0016</v>
      </c>
      <c r="Y6" s="1">
        <v>52140</v>
      </c>
    </row>
    <row r="7" spans="1:25">
      <c r="A7" s="93">
        <v>8</v>
      </c>
      <c r="B7" s="93" t="s">
        <v>33</v>
      </c>
      <c r="C7" s="94">
        <v>275.09399999999999</v>
      </c>
      <c r="D7" s="91">
        <v>51</v>
      </c>
      <c r="E7" s="91">
        <v>9</v>
      </c>
      <c r="F7" s="4">
        <v>47</v>
      </c>
      <c r="G7" s="4">
        <v>51</v>
      </c>
      <c r="H7" s="91">
        <f t="shared" si="2"/>
        <v>4</v>
      </c>
      <c r="I7" s="4">
        <v>3.9</v>
      </c>
      <c r="J7" s="91">
        <f>I7*100/H7</f>
        <v>97.5</v>
      </c>
      <c r="K7" s="4">
        <v>23.794871794871792</v>
      </c>
      <c r="L7" s="4">
        <v>2.6461538461538461</v>
      </c>
      <c r="M7" s="4">
        <v>8.8892307692307693</v>
      </c>
      <c r="N7" s="4">
        <v>34.908461538461538</v>
      </c>
      <c r="O7" s="4">
        <v>0.72205128205128211</v>
      </c>
      <c r="P7" s="4">
        <v>4.4538461538461548E-2</v>
      </c>
      <c r="Q7" s="4">
        <v>360000</v>
      </c>
      <c r="R7" s="94">
        <f t="shared" si="3"/>
        <v>1404000</v>
      </c>
      <c r="S7" s="98">
        <f t="shared" si="1"/>
        <v>3.8750399999999994</v>
      </c>
    </row>
    <row r="8" spans="1:25">
      <c r="A8" s="100">
        <v>12</v>
      </c>
      <c r="B8" s="100" t="s">
        <v>40</v>
      </c>
      <c r="C8" s="37">
        <v>274.45499999999998</v>
      </c>
      <c r="D8" s="35">
        <v>50</v>
      </c>
      <c r="E8" s="35">
        <v>9</v>
      </c>
      <c r="F8" s="35">
        <v>34</v>
      </c>
      <c r="G8" s="35">
        <v>45</v>
      </c>
      <c r="H8" s="35">
        <f t="shared" si="2"/>
        <v>11</v>
      </c>
      <c r="I8" s="35">
        <v>9.15</v>
      </c>
      <c r="J8" s="35">
        <f t="shared" ref="J8" si="4">I8*100/H8</f>
        <v>83.181818181818187</v>
      </c>
      <c r="K8" s="35">
        <v>23</v>
      </c>
      <c r="L8" s="38">
        <v>2.04</v>
      </c>
      <c r="M8" s="38">
        <v>10.8</v>
      </c>
      <c r="N8" s="35">
        <v>35.75</v>
      </c>
      <c r="O8" s="38">
        <v>0.63</v>
      </c>
      <c r="P8" s="38">
        <v>0</v>
      </c>
      <c r="Q8" s="35">
        <v>360001</v>
      </c>
      <c r="R8" s="37">
        <f t="shared" ref="R8" si="5">I8*Q8</f>
        <v>3294009.15</v>
      </c>
      <c r="S8" s="98">
        <f t="shared" si="1"/>
        <v>9.0914652539999992</v>
      </c>
    </row>
    <row r="9" spans="1:25">
      <c r="A9" s="154" t="s">
        <v>41</v>
      </c>
      <c r="B9" s="154"/>
      <c r="C9" s="154"/>
      <c r="D9" s="8">
        <f>SUM(D4:D8)</f>
        <v>230</v>
      </c>
      <c r="E9" s="8">
        <f>AVERAGE(E4:E8)</f>
        <v>9.375</v>
      </c>
      <c r="F9" s="8">
        <f>AVERAGE(F4:F8)</f>
        <v>36.200000000000003</v>
      </c>
      <c r="G9" s="8">
        <f>AVERAGE(G4:G8)</f>
        <v>46.6</v>
      </c>
      <c r="H9" s="8">
        <f>AVERAGE(H4:H8)</f>
        <v>10.4</v>
      </c>
      <c r="I9" s="8">
        <f>AVERAGE(I6:I8)</f>
        <v>9.0166666666666657</v>
      </c>
      <c r="J9" s="8"/>
      <c r="K9" s="8">
        <f>AVERAGE(K6:K8)</f>
        <v>22.670671550671546</v>
      </c>
      <c r="L9" s="8">
        <f>AVERAGE(L6:L8)</f>
        <v>2.5620512820512817</v>
      </c>
      <c r="M9" s="8">
        <f>AVERAGE(M6:M8)</f>
        <v>10.382838827838828</v>
      </c>
      <c r="N9" s="8">
        <f>AVERAGE(N4:N8)</f>
        <v>34.844518632815465</v>
      </c>
      <c r="O9" s="8">
        <f>AVERAGE(O6:O8)</f>
        <v>0.94068376068376069</v>
      </c>
      <c r="P9" s="8"/>
      <c r="Q9" s="8">
        <f>SUM(Q6:Q8)</f>
        <v>1160001</v>
      </c>
      <c r="R9" s="8">
        <f>SUM(R6:R8)</f>
        <v>10858009.15</v>
      </c>
      <c r="S9" s="16">
        <f>SUM(S4:S8)</f>
        <v>55.801705253999998</v>
      </c>
    </row>
    <row r="10" spans="1:25">
      <c r="C10" s="9"/>
    </row>
  </sheetData>
  <mergeCells count="12">
    <mergeCell ref="A9:C9"/>
    <mergeCell ref="R1:R2"/>
    <mergeCell ref="S1:S2"/>
    <mergeCell ref="F1:I1"/>
    <mergeCell ref="C1:C2"/>
    <mergeCell ref="Q1:Q2"/>
    <mergeCell ref="K1:P1"/>
    <mergeCell ref="A1:A2"/>
    <mergeCell ref="B1:B2"/>
    <mergeCell ref="D1:D2"/>
    <mergeCell ref="E1:E2"/>
    <mergeCell ref="J1:J2"/>
  </mergeCells>
  <conditionalFormatting sqref="N2:N1048576">
    <cfRule type="cellIs" dxfId="4" priority="2" operator="greaterThan">
      <formula>44</formula>
    </cfRule>
  </conditionalFormatting>
  <conditionalFormatting sqref="N6:N8">
    <cfRule type="cellIs" dxfId="3" priority="1" operator="between">
      <formula>38</formula>
      <formula>43.99</formula>
    </cfRule>
  </conditionalFormatting>
  <pageMargins left="0.75" right="0.75" top="1" bottom="1" header="0.5" footer="0.5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workbookViewId="0">
      <selection activeCell="K12" sqref="K12"/>
    </sheetView>
  </sheetViews>
  <sheetFormatPr defaultColWidth="9.08984375" defaultRowHeight="14.5"/>
  <cols>
    <col min="1" max="1" width="4.7265625" style="1" customWidth="1"/>
    <col min="2" max="2" width="7.81640625" style="1" customWidth="1"/>
    <col min="3" max="3" width="9.08984375" style="1"/>
    <col min="4" max="4" width="8.7265625" style="1" customWidth="1"/>
    <col min="5" max="5" width="5.7265625" style="1" customWidth="1"/>
    <col min="6" max="6" width="6" style="1" customWidth="1"/>
    <col min="7" max="8" width="6.26953125" style="1" customWidth="1"/>
    <col min="9" max="9" width="6.7265625" style="1" customWidth="1"/>
    <col min="10" max="10" width="11.1796875" style="1" customWidth="1"/>
    <col min="11" max="11" width="6.26953125" style="1" customWidth="1"/>
    <col min="12" max="12" width="7.26953125" style="1" customWidth="1"/>
    <col min="13" max="13" width="7.7265625" style="1" customWidth="1"/>
    <col min="14" max="14" width="7" style="1" customWidth="1"/>
    <col min="15" max="16" width="6.54296875" style="1" customWidth="1"/>
    <col min="17" max="17" width="12.54296875" style="1" customWidth="1"/>
    <col min="18" max="18" width="14.26953125" style="1" customWidth="1"/>
    <col min="19" max="19" width="10.26953125" style="1" customWidth="1"/>
    <col min="20" max="20" width="15.7265625" style="1" customWidth="1"/>
    <col min="21" max="16384" width="9.08984375" style="1"/>
  </cols>
  <sheetData>
    <row r="1" spans="1:20" ht="40" customHeight="1">
      <c r="A1" s="117" t="s">
        <v>0</v>
      </c>
      <c r="B1" s="117" t="s">
        <v>1</v>
      </c>
      <c r="C1" s="117" t="s">
        <v>2</v>
      </c>
      <c r="D1" s="117" t="s">
        <v>3</v>
      </c>
      <c r="E1" s="117" t="s">
        <v>4</v>
      </c>
      <c r="F1" s="125" t="s">
        <v>5</v>
      </c>
      <c r="G1" s="126"/>
      <c r="H1" s="126"/>
      <c r="I1" s="127"/>
      <c r="J1" s="117" t="s">
        <v>6</v>
      </c>
      <c r="K1" s="119" t="s">
        <v>7</v>
      </c>
      <c r="L1" s="120"/>
      <c r="M1" s="120"/>
      <c r="N1" s="120"/>
      <c r="O1" s="120"/>
      <c r="P1" s="121"/>
      <c r="Q1" s="117" t="s">
        <v>8</v>
      </c>
      <c r="R1" s="117" t="s">
        <v>9</v>
      </c>
      <c r="S1" s="131" t="s">
        <v>10</v>
      </c>
      <c r="T1" s="117" t="s">
        <v>11</v>
      </c>
    </row>
    <row r="2" spans="1:20" ht="28">
      <c r="A2" s="118"/>
      <c r="B2" s="118"/>
      <c r="C2" s="118"/>
      <c r="D2" s="118"/>
      <c r="E2" s="118"/>
      <c r="F2" s="26" t="s">
        <v>12</v>
      </c>
      <c r="G2" s="26" t="s">
        <v>13</v>
      </c>
      <c r="H2" s="26" t="s">
        <v>14</v>
      </c>
      <c r="I2" s="26" t="s">
        <v>15</v>
      </c>
      <c r="J2" s="118"/>
      <c r="K2" s="26" t="s">
        <v>16</v>
      </c>
      <c r="L2" s="26" t="s">
        <v>17</v>
      </c>
      <c r="M2" s="26" t="s">
        <v>18</v>
      </c>
      <c r="N2" s="10" t="s">
        <v>19</v>
      </c>
      <c r="O2" s="26" t="s">
        <v>20</v>
      </c>
      <c r="P2" s="27" t="s">
        <v>21</v>
      </c>
      <c r="Q2" s="118"/>
      <c r="R2" s="118"/>
      <c r="S2" s="132"/>
      <c r="T2" s="118"/>
    </row>
    <row r="3" spans="1:20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11">
        <v>14</v>
      </c>
      <c r="O3" s="2">
        <v>15</v>
      </c>
      <c r="P3" s="2">
        <v>16</v>
      </c>
      <c r="Q3" s="12">
        <v>17</v>
      </c>
      <c r="R3" s="13">
        <v>18</v>
      </c>
      <c r="S3" s="13">
        <v>19</v>
      </c>
      <c r="T3" s="27">
        <v>20</v>
      </c>
    </row>
    <row r="4" spans="1:20" ht="28">
      <c r="A4" s="25">
        <v>9</v>
      </c>
      <c r="B4" s="25" t="s">
        <v>35</v>
      </c>
      <c r="C4" s="28">
        <v>269.95999999999998</v>
      </c>
      <c r="D4" s="30">
        <v>50</v>
      </c>
      <c r="E4" s="30">
        <v>3</v>
      </c>
      <c r="F4" s="4">
        <v>3</v>
      </c>
      <c r="G4" s="4">
        <v>10</v>
      </c>
      <c r="H4" s="19">
        <f t="shared" ref="H4" si="0">G4-F4</f>
        <v>7</v>
      </c>
      <c r="I4" s="4">
        <v>6.6</v>
      </c>
      <c r="J4" s="19">
        <f>I4*100/H4</f>
        <v>94.285714285714292</v>
      </c>
      <c r="K4" s="4">
        <v>11.408181818181818</v>
      </c>
      <c r="L4" s="4">
        <v>1.8818181818181823</v>
      </c>
      <c r="M4" s="4">
        <v>4.791818181818182</v>
      </c>
      <c r="N4" s="4">
        <v>32.386909090909093</v>
      </c>
      <c r="O4" s="4">
        <v>11.564393939393938</v>
      </c>
      <c r="P4" s="4">
        <v>2.2106060606060608E-2</v>
      </c>
      <c r="Q4" s="4">
        <v>480000</v>
      </c>
      <c r="R4" s="7">
        <f t="shared" ref="R4" si="1">I4*Q4</f>
        <v>3168000</v>
      </c>
      <c r="S4" s="23">
        <f>2.76*R4/1000000</f>
        <v>8.7436799999999995</v>
      </c>
      <c r="T4" s="14" t="s">
        <v>36</v>
      </c>
    </row>
    <row r="5" spans="1:20">
      <c r="A5" s="133" t="s">
        <v>41</v>
      </c>
      <c r="B5" s="134"/>
      <c r="C5" s="135"/>
      <c r="D5" s="8">
        <f>SUM(D4:D4)</f>
        <v>50</v>
      </c>
      <c r="E5" s="8">
        <f>AVERAGE(E4:E4)</f>
        <v>3</v>
      </c>
      <c r="F5" s="8">
        <f>AVERAGE(F4:F4)</f>
        <v>3</v>
      </c>
      <c r="G5" s="8">
        <f>AVERAGE(G4:G4)</f>
        <v>10</v>
      </c>
      <c r="H5" s="8">
        <f>AVERAGE(H4:H4)</f>
        <v>7</v>
      </c>
      <c r="I5" s="8">
        <f>AVERAGE(I4:I4)</f>
        <v>6.6</v>
      </c>
      <c r="J5" s="8"/>
      <c r="K5" s="8">
        <f>AVERAGE(K4:K4)</f>
        <v>11.408181818181818</v>
      </c>
      <c r="L5" s="8">
        <f>AVERAGE(L4:L4)</f>
        <v>1.8818181818181823</v>
      </c>
      <c r="M5" s="8">
        <f>AVERAGE(M4:M4)</f>
        <v>4.791818181818182</v>
      </c>
      <c r="N5" s="8">
        <f>AVERAGE(N4:N4)</f>
        <v>32.386909090909093</v>
      </c>
      <c r="O5" s="8">
        <f>AVERAGE(O4:O4)</f>
        <v>11.564393939393938</v>
      </c>
      <c r="P5" s="8"/>
      <c r="Q5" s="8">
        <f>SUM(Q4:Q4)</f>
        <v>480000</v>
      </c>
      <c r="R5" s="8">
        <f>SUM(R4:R4)</f>
        <v>3168000</v>
      </c>
      <c r="S5" s="16">
        <f>SUM(S4:S4)</f>
        <v>8.7436799999999995</v>
      </c>
      <c r="T5" s="17"/>
    </row>
    <row r="6" spans="1:20">
      <c r="C6" s="9"/>
    </row>
  </sheetData>
  <mergeCells count="13">
    <mergeCell ref="A5:C5"/>
    <mergeCell ref="R1:R2"/>
    <mergeCell ref="S1:S2"/>
    <mergeCell ref="F1:I1"/>
    <mergeCell ref="C1:C2"/>
    <mergeCell ref="Q1:Q2"/>
    <mergeCell ref="K1:P1"/>
    <mergeCell ref="T1:T2"/>
    <mergeCell ref="A1:A2"/>
    <mergeCell ref="B1:B2"/>
    <mergeCell ref="D1:D2"/>
    <mergeCell ref="E1:E2"/>
    <mergeCell ref="J1:J2"/>
  </mergeCells>
  <conditionalFormatting sqref="N2:N1048576">
    <cfRule type="cellIs" dxfId="2" priority="2" operator="greaterThan">
      <formula>44</formula>
    </cfRule>
  </conditionalFormatting>
  <conditionalFormatting sqref="N4">
    <cfRule type="cellIs" dxfId="1" priority="1" operator="between">
      <formula>38</formula>
      <formula>43.99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workbookViewId="0">
      <selection sqref="A1:I15"/>
    </sheetView>
  </sheetViews>
  <sheetFormatPr defaultColWidth="9.08984375" defaultRowHeight="14.5"/>
  <cols>
    <col min="1" max="1" width="4.7265625" style="1" customWidth="1"/>
    <col min="2" max="2" width="7.81640625" style="1" customWidth="1"/>
    <col min="3" max="3" width="9.08984375" style="1"/>
    <col min="4" max="4" width="8.7265625" style="1" customWidth="1"/>
    <col min="5" max="5" width="13.54296875" style="1" customWidth="1"/>
    <col min="6" max="6" width="10.90625" style="1" customWidth="1"/>
    <col min="7" max="7" width="12.08984375" style="1" customWidth="1"/>
    <col min="8" max="8" width="12.1796875" style="1" customWidth="1"/>
    <col min="9" max="9" width="29.6328125" style="1" customWidth="1"/>
    <col min="10" max="10" width="10" style="1" customWidth="1"/>
    <col min="11" max="11" width="12.453125" style="1" customWidth="1"/>
    <col min="12" max="12" width="12.26953125" style="1" customWidth="1"/>
    <col min="13" max="13" width="15.7265625" style="1" customWidth="1"/>
    <col min="14" max="14" width="7" style="1" customWidth="1"/>
    <col min="15" max="16" width="6.54296875" style="1" customWidth="1"/>
    <col min="17" max="17" width="12.54296875" style="1" customWidth="1"/>
    <col min="18" max="18" width="14.26953125" style="1" customWidth="1"/>
    <col min="19" max="19" width="10.26953125" style="1" customWidth="1"/>
    <col min="20" max="20" width="15.7265625" style="1" customWidth="1"/>
    <col min="21" max="16384" width="9.08984375" style="1"/>
  </cols>
  <sheetData>
    <row r="1" spans="1:20" ht="28.5" customHeight="1" thickBot="1">
      <c r="A1" s="157" t="s">
        <v>47</v>
      </c>
      <c r="B1" s="158"/>
      <c r="C1" s="158"/>
      <c r="D1" s="158"/>
      <c r="E1" s="158"/>
      <c r="F1" s="158"/>
      <c r="G1" s="158"/>
      <c r="H1" s="158"/>
      <c r="I1" s="159"/>
      <c r="J1" s="6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6.5" customHeight="1">
      <c r="A2" s="160" t="s">
        <v>0</v>
      </c>
      <c r="B2" s="160" t="s">
        <v>1</v>
      </c>
      <c r="C2" s="160" t="s">
        <v>3</v>
      </c>
      <c r="D2" s="160" t="s">
        <v>4</v>
      </c>
      <c r="E2" s="160" t="s">
        <v>48</v>
      </c>
      <c r="F2" s="160" t="s">
        <v>8</v>
      </c>
      <c r="G2" s="160" t="s">
        <v>9</v>
      </c>
      <c r="H2" s="160" t="s">
        <v>10</v>
      </c>
      <c r="I2" s="160" t="s">
        <v>11</v>
      </c>
      <c r="J2" s="67"/>
      <c r="K2" s="57"/>
      <c r="L2" s="62"/>
      <c r="M2" s="57"/>
    </row>
    <row r="3" spans="1:20" ht="33.5" customHeight="1" thickBot="1">
      <c r="A3" s="161"/>
      <c r="B3" s="161"/>
      <c r="C3" s="161"/>
      <c r="D3" s="161"/>
      <c r="E3" s="161"/>
      <c r="F3" s="161"/>
      <c r="G3" s="161"/>
      <c r="H3" s="161"/>
      <c r="I3" s="161"/>
      <c r="J3" s="67"/>
      <c r="K3" s="57"/>
      <c r="L3" s="62"/>
      <c r="M3" s="57"/>
    </row>
    <row r="4" spans="1:20" ht="15" thickBot="1">
      <c r="A4" s="80">
        <v>1</v>
      </c>
      <c r="B4" s="68">
        <v>2</v>
      </c>
      <c r="C4" s="68">
        <v>4</v>
      </c>
      <c r="D4" s="68">
        <v>5</v>
      </c>
      <c r="E4" s="68">
        <v>6</v>
      </c>
      <c r="F4" s="69">
        <v>7</v>
      </c>
      <c r="G4" s="69">
        <v>8</v>
      </c>
      <c r="H4" s="69">
        <v>9</v>
      </c>
      <c r="I4" s="70">
        <v>10</v>
      </c>
      <c r="J4" s="67"/>
      <c r="K4" s="63"/>
      <c r="L4" s="63"/>
      <c r="M4" s="57"/>
    </row>
    <row r="5" spans="1:20" ht="15" thickBot="1">
      <c r="A5" s="78">
        <v>1</v>
      </c>
      <c r="B5" s="78" t="s">
        <v>42</v>
      </c>
      <c r="C5" s="78">
        <v>50</v>
      </c>
      <c r="D5" s="81">
        <v>13</v>
      </c>
      <c r="E5" s="87">
        <v>13</v>
      </c>
      <c r="F5" s="69">
        <v>480000</v>
      </c>
      <c r="G5" s="69">
        <f>D5*F5</f>
        <v>6240000</v>
      </c>
      <c r="H5" s="74">
        <f>2.76*G5/1000000</f>
        <v>17.2224</v>
      </c>
      <c r="I5" s="70" t="s">
        <v>34</v>
      </c>
      <c r="J5" s="67"/>
      <c r="K5" s="63"/>
      <c r="L5" s="64">
        <v>17.22</v>
      </c>
      <c r="M5" s="57"/>
    </row>
    <row r="6" spans="1:20" ht="15" thickBot="1">
      <c r="A6" s="79"/>
      <c r="B6" s="79"/>
      <c r="C6" s="79"/>
      <c r="D6" s="82"/>
      <c r="E6" s="87">
        <v>5</v>
      </c>
      <c r="F6" s="69">
        <v>480000</v>
      </c>
      <c r="G6" s="69">
        <f>D5*F6</f>
        <v>6240000</v>
      </c>
      <c r="H6" s="74">
        <f t="shared" ref="H6:H14" si="0">2.76*G6/1000000</f>
        <v>17.2224</v>
      </c>
      <c r="I6" s="68" t="s">
        <v>28</v>
      </c>
      <c r="J6" s="67"/>
      <c r="K6" s="63"/>
      <c r="L6" s="64">
        <v>34.44</v>
      </c>
      <c r="M6" s="57"/>
    </row>
    <row r="7" spans="1:20" ht="16" thickBot="1">
      <c r="A7" s="80"/>
      <c r="B7" s="80"/>
      <c r="C7" s="80"/>
      <c r="D7" s="83"/>
      <c r="E7" s="87">
        <v>4</v>
      </c>
      <c r="F7" s="69">
        <v>480000</v>
      </c>
      <c r="G7" s="69">
        <f>D5*F7</f>
        <v>6240000</v>
      </c>
      <c r="H7" s="74">
        <f t="shared" si="0"/>
        <v>17.2224</v>
      </c>
      <c r="I7" s="70" t="s">
        <v>31</v>
      </c>
      <c r="J7" s="67"/>
      <c r="K7" s="63"/>
      <c r="L7" s="64">
        <v>13.25</v>
      </c>
      <c r="M7" s="89">
        <v>331.548</v>
      </c>
    </row>
    <row r="8" spans="1:20" ht="16" thickBot="1">
      <c r="A8" s="78">
        <v>2</v>
      </c>
      <c r="B8" s="78" t="s">
        <v>43</v>
      </c>
      <c r="C8" s="78">
        <v>50</v>
      </c>
      <c r="D8" s="81">
        <v>13</v>
      </c>
      <c r="E8" s="87">
        <v>13</v>
      </c>
      <c r="F8" s="69">
        <v>960000</v>
      </c>
      <c r="G8" s="69">
        <f>D8*F8</f>
        <v>12480000</v>
      </c>
      <c r="H8" s="74">
        <f t="shared" si="0"/>
        <v>34.444800000000001</v>
      </c>
      <c r="I8" s="70" t="s">
        <v>34</v>
      </c>
      <c r="J8" s="67"/>
      <c r="K8" s="63"/>
      <c r="L8" s="64">
        <v>17.22</v>
      </c>
      <c r="M8" s="90">
        <v>166.941</v>
      </c>
    </row>
    <row r="9" spans="1:20" ht="16" thickBot="1">
      <c r="A9" s="79"/>
      <c r="B9" s="79"/>
      <c r="C9" s="79"/>
      <c r="D9" s="82"/>
      <c r="E9" s="87">
        <v>5</v>
      </c>
      <c r="F9" s="69">
        <v>960000</v>
      </c>
      <c r="G9" s="69">
        <f>D8*F9</f>
        <v>12480000</v>
      </c>
      <c r="H9" s="74">
        <f t="shared" si="0"/>
        <v>34.444800000000001</v>
      </c>
      <c r="I9" s="68" t="s">
        <v>28</v>
      </c>
      <c r="J9" s="67"/>
      <c r="K9" s="63"/>
      <c r="L9" s="65"/>
      <c r="M9" s="90">
        <v>55.802</v>
      </c>
    </row>
    <row r="10" spans="1:20" ht="15" thickBot="1">
      <c r="A10" s="79"/>
      <c r="B10" s="79"/>
      <c r="C10" s="79"/>
      <c r="D10" s="82"/>
      <c r="E10" s="87">
        <v>4</v>
      </c>
      <c r="F10" s="69">
        <v>960000</v>
      </c>
      <c r="G10" s="69">
        <f>D8*F10</f>
        <v>12480000</v>
      </c>
      <c r="H10" s="74">
        <f t="shared" si="0"/>
        <v>34.444800000000001</v>
      </c>
      <c r="I10" s="70" t="s">
        <v>31</v>
      </c>
      <c r="J10" s="67"/>
      <c r="K10" s="63"/>
      <c r="L10" s="63"/>
      <c r="M10" s="57"/>
    </row>
    <row r="11" spans="1:20" ht="15" thickBot="1">
      <c r="A11" s="78">
        <v>3</v>
      </c>
      <c r="B11" s="78" t="s">
        <v>44</v>
      </c>
      <c r="C11" s="78">
        <v>50</v>
      </c>
      <c r="D11" s="78">
        <v>10</v>
      </c>
      <c r="E11" s="87">
        <v>35</v>
      </c>
      <c r="F11" s="69">
        <v>480000</v>
      </c>
      <c r="G11" s="69">
        <f>D11*F11</f>
        <v>4800000</v>
      </c>
      <c r="H11" s="74">
        <f t="shared" si="0"/>
        <v>13.247999999999998</v>
      </c>
      <c r="I11" s="68" t="s">
        <v>28</v>
      </c>
      <c r="J11" s="67"/>
      <c r="K11" s="63"/>
      <c r="L11" s="65"/>
      <c r="M11" s="57"/>
    </row>
    <row r="12" spans="1:20" ht="15" thickBot="1">
      <c r="A12" s="79"/>
      <c r="B12" s="79"/>
      <c r="C12" s="79"/>
      <c r="D12" s="79"/>
      <c r="E12" s="87">
        <v>5</v>
      </c>
      <c r="F12" s="69">
        <v>480000</v>
      </c>
      <c r="G12" s="69">
        <f>D11*F12</f>
        <v>4800000</v>
      </c>
      <c r="H12" s="74">
        <f t="shared" si="0"/>
        <v>13.247999999999998</v>
      </c>
      <c r="I12" s="70" t="s">
        <v>34</v>
      </c>
      <c r="J12" s="67"/>
      <c r="K12" s="84"/>
      <c r="L12" s="85"/>
      <c r="M12" s="86"/>
    </row>
    <row r="13" spans="1:20" ht="15" thickBot="1">
      <c r="A13" s="78">
        <v>4</v>
      </c>
      <c r="B13" s="78" t="s">
        <v>45</v>
      </c>
      <c r="C13" s="78">
        <v>50</v>
      </c>
      <c r="D13" s="78">
        <v>13</v>
      </c>
      <c r="E13" s="87">
        <v>6</v>
      </c>
      <c r="F13" s="69">
        <v>480000</v>
      </c>
      <c r="G13" s="69">
        <f t="shared" ref="G13" si="1">D13*F13</f>
        <v>6240000</v>
      </c>
      <c r="H13" s="74">
        <f t="shared" si="0"/>
        <v>17.2224</v>
      </c>
      <c r="I13" s="70" t="s">
        <v>34</v>
      </c>
      <c r="J13" s="67"/>
      <c r="K13" s="66"/>
      <c r="L13" s="66"/>
      <c r="M13" s="66"/>
    </row>
    <row r="14" spans="1:20" ht="16" thickBot="1">
      <c r="A14" s="79"/>
      <c r="B14" s="79"/>
      <c r="C14" s="79"/>
      <c r="D14" s="79"/>
      <c r="E14" s="87">
        <v>16</v>
      </c>
      <c r="F14" s="69">
        <v>480000</v>
      </c>
      <c r="G14" s="69">
        <f>D11*F14</f>
        <v>4800000</v>
      </c>
      <c r="H14" s="74">
        <f t="shared" si="0"/>
        <v>13.247999999999998</v>
      </c>
      <c r="I14" s="70" t="s">
        <v>31</v>
      </c>
      <c r="J14" s="67"/>
      <c r="M14" s="89">
        <v>82.13</v>
      </c>
    </row>
    <row r="15" spans="1:20" ht="16" thickBot="1">
      <c r="A15" s="155" t="s">
        <v>41</v>
      </c>
      <c r="B15" s="156"/>
      <c r="C15" s="71">
        <v>200</v>
      </c>
      <c r="D15" s="71"/>
      <c r="E15" s="75"/>
      <c r="F15" s="71">
        <v>2400000</v>
      </c>
      <c r="G15" s="72"/>
      <c r="H15" s="75">
        <f>SUM(H5:H14)</f>
        <v>211.96799999999996</v>
      </c>
      <c r="I15" s="73"/>
      <c r="J15" s="67"/>
      <c r="K15" s="76"/>
      <c r="M15" s="90">
        <v>64.91</v>
      </c>
    </row>
    <row r="16" spans="1:20" ht="16" thickBot="1">
      <c r="H16" s="76"/>
      <c r="K16" s="76"/>
      <c r="M16" s="90">
        <v>64.91</v>
      </c>
    </row>
    <row r="17" spans="6:11">
      <c r="K17" s="76"/>
    </row>
    <row r="18" spans="6:11">
      <c r="K18" s="76"/>
    </row>
    <row r="19" spans="6:11">
      <c r="F19" s="88"/>
      <c r="K19" s="76"/>
    </row>
    <row r="20" spans="6:11">
      <c r="F20" s="88"/>
    </row>
    <row r="21" spans="6:11">
      <c r="F21" s="88"/>
    </row>
  </sheetData>
  <mergeCells count="11">
    <mergeCell ref="A15:B15"/>
    <mergeCell ref="A1:I1"/>
    <mergeCell ref="I2:I3"/>
    <mergeCell ref="C2:C3"/>
    <mergeCell ref="D2:D3"/>
    <mergeCell ref="E2:E3"/>
    <mergeCell ref="A2:A3"/>
    <mergeCell ref="B2:B3"/>
    <mergeCell ref="F2:F3"/>
    <mergeCell ref="G2:G3"/>
    <mergeCell ref="H2:H3"/>
  </mergeCells>
  <conditionalFormatting sqref="N1:N1048576">
    <cfRule type="cellIs" dxfId="0" priority="2" operator="greaterThan">
      <formula>44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Annexure-IV A</vt:lpstr>
      <vt:lpstr>Annexure-IV B</vt:lpstr>
      <vt:lpstr>Annexurer-IV C</vt:lpstr>
      <vt:lpstr>Annexure-IV D</vt:lpstr>
      <vt:lpstr>Dolomitic Limestone</vt:lpstr>
      <vt:lpstr>Annexure-VII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2015-06-05T18:17:00Z</dcterms:created>
  <dcterms:modified xsi:type="dcterms:W3CDTF">2025-07-29T12:29:16Z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7A35CCD87A504F828D65B438E5B8F55B_12</vt:lpwstr>
  </property>
  <property fmtid="{D5CDD505-2E9C-101B-9397-08002B2CF9AE}" pid="3" name="KSOProductBuildVer">
    <vt:lpwstr>2057-12.2.0.16909</vt:lpwstr>
  </property>
</Properties>
</file>