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05" yWindow="-105" windowWidth="20730" windowHeight="11760"/>
  </bookViews>
  <sheets>
    <sheet name="BH" sheetId="3" r:id="rId1"/>
    <sheet name="Check" sheetId="4" r:id="rId2"/>
    <sheet name="Composite" sheetId="5" r:id="rId3"/>
    <sheet name="Zonation" sheetId="6" r:id="rId4"/>
    <sheet name="Sheet1" sheetId="7" r:id="rId5"/>
    <sheet name="Review" sheetId="8" r:id="rId6"/>
    <sheet name="Sheet2" sheetId="9" r:id="rId7"/>
    <sheet name="Composite2" sheetId="10" r:id="rId8"/>
  </sheets>
  <definedNames>
    <definedName name="_xlnm._FilterDatabase" localSheetId="0" hidden="1">BH!#REF!</definedName>
    <definedName name="_xlnm._FilterDatabase" localSheetId="2" hidden="1">Composite!#REF!</definedName>
    <definedName name="_xlnm._FilterDatabase" localSheetId="7" hidden="1">Composite2!#REF!</definedName>
    <definedName name="_xlnm._FilterDatabase" localSheetId="5" hidden="1">Review!#REF!</definedName>
    <definedName name="_xlnm._FilterDatabase" localSheetId="3" hidden="1">Zonation!#REF!</definedName>
    <definedName name="_xlnm.Print_Area" localSheetId="0">BH!$A$1:$K$10</definedName>
    <definedName name="_xlnm.Print_Titles" localSheetId="0">BH!$2:$2</definedName>
    <definedName name="_xlnm.Print_Titles" localSheetId="2">Composite!$2:$2</definedName>
    <definedName name="_xlnm.Print_Titles" localSheetId="7">Composite2!$2:$2</definedName>
    <definedName name="_xlnm.Print_Titles" localSheetId="5">Review!$2:$2</definedName>
    <definedName name="_xlnm.Print_Titles" localSheetId="3">Zonation!$2:$2</definedName>
  </definedNames>
  <calcPr calcId="144525"/>
</workbook>
</file>

<file path=xl/calcChain.xml><?xml version="1.0" encoding="utf-8"?>
<calcChain xmlns="http://schemas.openxmlformats.org/spreadsheetml/2006/main">
  <c r="F33" i="10" l="1"/>
  <c r="F32" i="10"/>
  <c r="D31" i="10"/>
  <c r="F31" i="10" s="1"/>
  <c r="D30" i="10"/>
  <c r="F30" i="10" s="1"/>
  <c r="D29" i="10"/>
  <c r="F29" i="10" s="1"/>
  <c r="F28" i="10"/>
  <c r="D27" i="10"/>
  <c r="F27" i="10" s="1"/>
  <c r="D26" i="10"/>
  <c r="F26" i="10" s="1"/>
  <c r="D25" i="10"/>
  <c r="F25" i="10" s="1"/>
  <c r="D24" i="10"/>
  <c r="F24" i="10" s="1"/>
  <c r="D23" i="10"/>
  <c r="F23" i="10" s="1"/>
  <c r="D22" i="10"/>
  <c r="F22" i="10" s="1"/>
  <c r="D21" i="10"/>
  <c r="F21" i="10" s="1"/>
  <c r="D20" i="10"/>
  <c r="F20" i="10" s="1"/>
  <c r="D19" i="10"/>
  <c r="F19" i="10" s="1"/>
  <c r="D18" i="10"/>
  <c r="F18" i="10" s="1"/>
  <c r="F17" i="10"/>
  <c r="F16" i="10"/>
  <c r="F15" i="10"/>
  <c r="F14" i="10"/>
  <c r="E13" i="10"/>
  <c r="F13" i="10" s="1"/>
  <c r="E12" i="10"/>
  <c r="F12" i="10" s="1"/>
  <c r="E11" i="10"/>
  <c r="F11" i="10" s="1"/>
  <c r="E10" i="10"/>
  <c r="F10" i="10" s="1"/>
  <c r="E9" i="10"/>
  <c r="F9" i="10" s="1"/>
  <c r="E8" i="10"/>
  <c r="F8" i="10" s="1"/>
  <c r="E7" i="10"/>
  <c r="F7" i="10" s="1"/>
  <c r="E6" i="10"/>
  <c r="F6" i="10" s="1"/>
  <c r="E5" i="10"/>
  <c r="F5" i="10" s="1"/>
  <c r="F4" i="10"/>
  <c r="F3" i="10"/>
  <c r="J87" i="5"/>
  <c r="J86" i="5"/>
  <c r="J85" i="5"/>
  <c r="J84" i="5"/>
  <c r="J83" i="5"/>
  <c r="J82" i="5"/>
  <c r="J81" i="5"/>
  <c r="J80" i="5"/>
  <c r="J79" i="5"/>
  <c r="J78" i="5"/>
  <c r="J77" i="5"/>
  <c r="J76" i="5"/>
  <c r="J75" i="5"/>
  <c r="K75" i="5" s="1"/>
  <c r="J91" i="5"/>
  <c r="J92" i="5"/>
  <c r="J93" i="5"/>
  <c r="J90" i="5"/>
  <c r="K60" i="5"/>
  <c r="K59" i="5"/>
  <c r="F148" i="5"/>
  <c r="F147" i="5"/>
  <c r="F146" i="5"/>
  <c r="F145" i="5"/>
  <c r="F144" i="5"/>
  <c r="F143" i="5"/>
  <c r="F142" i="5"/>
  <c r="F141" i="5"/>
  <c r="F140" i="5"/>
  <c r="F139" i="5"/>
  <c r="F138" i="5"/>
  <c r="F137" i="5"/>
  <c r="E134" i="5"/>
  <c r="E133" i="5"/>
  <c r="E132" i="5"/>
  <c r="E131" i="5"/>
  <c r="E130" i="5"/>
  <c r="E129" i="5"/>
  <c r="E128" i="5"/>
  <c r="E127" i="5"/>
  <c r="E126" i="5"/>
  <c r="E125" i="5"/>
  <c r="E124" i="5"/>
  <c r="E123" i="5"/>
  <c r="E122" i="5"/>
  <c r="E121" i="5"/>
  <c r="E120" i="5"/>
  <c r="E119" i="5"/>
  <c r="E118" i="5"/>
  <c r="E117" i="5"/>
  <c r="E116" i="5"/>
  <c r="E115" i="5"/>
  <c r="E114" i="5"/>
  <c r="E113" i="5"/>
  <c r="D112" i="5"/>
  <c r="F112" i="5" s="1"/>
  <c r="D111" i="5"/>
  <c r="F111" i="5" s="1"/>
  <c r="D110" i="5"/>
  <c r="F110" i="5" s="1"/>
  <c r="D109" i="5"/>
  <c r="F109" i="5" s="1"/>
  <c r="D108" i="5"/>
  <c r="F108" i="5" s="1"/>
  <c r="D107" i="5"/>
  <c r="F107" i="5" s="1"/>
  <c r="D106" i="5"/>
  <c r="F106" i="5" s="1"/>
  <c r="D105" i="5"/>
  <c r="F105" i="5" s="1"/>
  <c r="D104" i="5"/>
  <c r="F104" i="5" s="1"/>
  <c r="D102" i="5"/>
  <c r="D101" i="5"/>
  <c r="F101" i="5" s="1"/>
  <c r="D100" i="5"/>
  <c r="F100" i="5" s="1"/>
  <c r="D99" i="5"/>
  <c r="F99" i="5" s="1"/>
  <c r="F98" i="5"/>
  <c r="F97" i="5"/>
  <c r="F96" i="5"/>
  <c r="F95" i="5"/>
  <c r="D94" i="5"/>
  <c r="F94" i="5" s="1"/>
  <c r="D93" i="5"/>
  <c r="F93" i="5" s="1"/>
  <c r="D92" i="5"/>
  <c r="F92" i="5" s="1"/>
  <c r="K92" i="5" s="1"/>
  <c r="D91" i="5"/>
  <c r="F91" i="5" s="1"/>
  <c r="K91" i="5" s="1"/>
  <c r="D90" i="5"/>
  <c r="F90" i="5" s="1"/>
  <c r="D89" i="5"/>
  <c r="F89" i="5" s="1"/>
  <c r="D88" i="5"/>
  <c r="F88" i="5" s="1"/>
  <c r="D87" i="5"/>
  <c r="F87" i="5" s="1"/>
  <c r="D86" i="5"/>
  <c r="F86" i="5" s="1"/>
  <c r="D85" i="5"/>
  <c r="F85" i="5" s="1"/>
  <c r="D84" i="5"/>
  <c r="F84" i="5" s="1"/>
  <c r="K84" i="5" s="1"/>
  <c r="D83" i="5"/>
  <c r="F83" i="5" s="1"/>
  <c r="D82" i="5"/>
  <c r="F82" i="5" s="1"/>
  <c r="K82" i="5" s="1"/>
  <c r="D81" i="5"/>
  <c r="F81" i="5" s="1"/>
  <c r="K81" i="5" s="1"/>
  <c r="D80" i="5"/>
  <c r="F80" i="5" s="1"/>
  <c r="K80" i="5" s="1"/>
  <c r="D79" i="5"/>
  <c r="F79" i="5" s="1"/>
  <c r="D78" i="5"/>
  <c r="F78" i="5" s="1"/>
  <c r="K78" i="5" s="1"/>
  <c r="F77" i="5"/>
  <c r="K77" i="5" s="1"/>
  <c r="F76" i="5"/>
  <c r="K76" i="5" s="1"/>
  <c r="F75" i="5"/>
  <c r="F74" i="5"/>
  <c r="E73" i="5"/>
  <c r="F73" i="5" s="1"/>
  <c r="E72" i="5"/>
  <c r="F72" i="5" s="1"/>
  <c r="E71" i="5"/>
  <c r="F71" i="5" s="1"/>
  <c r="E70" i="5"/>
  <c r="F70" i="5" s="1"/>
  <c r="E69" i="5"/>
  <c r="F69" i="5" s="1"/>
  <c r="E68" i="5"/>
  <c r="F68" i="5" s="1"/>
  <c r="E67" i="5"/>
  <c r="F67" i="5" s="1"/>
  <c r="E66" i="5"/>
  <c r="F66" i="5" s="1"/>
  <c r="E65" i="5"/>
  <c r="F65" i="5" s="1"/>
  <c r="E64" i="5"/>
  <c r="F64" i="5" s="1"/>
  <c r="E63" i="5"/>
  <c r="F63" i="5" s="1"/>
  <c r="E62" i="5"/>
  <c r="F62" i="5" s="1"/>
  <c r="E61" i="5"/>
  <c r="F61" i="5" s="1"/>
  <c r="E60" i="5"/>
  <c r="F60" i="5" s="1"/>
  <c r="E59" i="5"/>
  <c r="F59" i="5" s="1"/>
  <c r="F58" i="5"/>
  <c r="F57" i="5"/>
  <c r="F56" i="5"/>
  <c r="F55" i="5"/>
  <c r="C13" i="9"/>
  <c r="K93" i="5" l="1"/>
  <c r="K79" i="5"/>
  <c r="K90" i="5"/>
  <c r="K83" i="5"/>
  <c r="K85" i="5"/>
  <c r="K87" i="5"/>
  <c r="K86" i="5"/>
  <c r="E102" i="5"/>
  <c r="D103" i="5" l="1"/>
  <c r="F103" i="5" s="1"/>
  <c r="F102" i="5"/>
  <c r="M11" i="7"/>
  <c r="C4" i="8" l="1"/>
  <c r="E4" i="8" s="1"/>
  <c r="D47" i="6" l="1"/>
  <c r="E47" i="6" s="1"/>
  <c r="D48" i="6" s="1"/>
  <c r="E48" i="6" s="1"/>
  <c r="D49" i="6" s="1"/>
  <c r="E49" i="6" s="1"/>
  <c r="D50" i="6" s="1"/>
  <c r="E50" i="6" s="1"/>
  <c r="D51" i="6" s="1"/>
  <c r="E51" i="6" s="1"/>
  <c r="D52" i="6" s="1"/>
  <c r="E52" i="6" s="1"/>
  <c r="D53" i="6" s="1"/>
  <c r="E53" i="6" s="1"/>
  <c r="D54" i="6" s="1"/>
  <c r="E54" i="6" s="1"/>
  <c r="D55" i="6" s="1"/>
  <c r="E55" i="6" s="1"/>
  <c r="D56" i="6" s="1"/>
  <c r="E56" i="6" s="1"/>
  <c r="D57" i="6" s="1"/>
  <c r="E57" i="6" s="1"/>
  <c r="D32" i="6"/>
  <c r="E32" i="6" s="1"/>
  <c r="D33" i="6" s="1"/>
  <c r="E33" i="6" s="1"/>
  <c r="D34" i="6" s="1"/>
  <c r="E34" i="6" s="1"/>
  <c r="D35" i="6" s="1"/>
  <c r="E35" i="6" s="1"/>
  <c r="D36" i="6" s="1"/>
  <c r="E36" i="6" s="1"/>
  <c r="D37" i="6" s="1"/>
  <c r="E37" i="6" s="1"/>
  <c r="D38" i="6" s="1"/>
  <c r="E38" i="6" s="1"/>
  <c r="D39" i="6" s="1"/>
  <c r="E39" i="6" s="1"/>
  <c r="D40" i="6" s="1"/>
  <c r="E40" i="6" s="1"/>
  <c r="D41" i="6" s="1"/>
  <c r="E41" i="6" s="1"/>
  <c r="D42" i="6" s="1"/>
  <c r="E42" i="6" s="1"/>
  <c r="D43" i="6" s="1"/>
  <c r="E43" i="6" s="1"/>
  <c r="D44" i="6" s="1"/>
  <c r="E44" i="6" s="1"/>
  <c r="D16" i="6"/>
  <c r="E16" i="6" s="1"/>
  <c r="D17" i="6" s="1"/>
  <c r="E17" i="6" s="1"/>
  <c r="D18" i="6" s="1"/>
  <c r="E18" i="6" s="1"/>
  <c r="D19" i="6" s="1"/>
  <c r="E19" i="6" s="1"/>
  <c r="D20" i="6" s="1"/>
  <c r="E20" i="6" s="1"/>
  <c r="D21" i="6" s="1"/>
  <c r="E21" i="6" s="1"/>
  <c r="D22" i="6" s="1"/>
  <c r="E22" i="6" s="1"/>
  <c r="D23" i="6" s="1"/>
  <c r="E23" i="6" s="1"/>
  <c r="D24" i="6" s="1"/>
  <c r="E24" i="6" s="1"/>
  <c r="D25" i="6" s="1"/>
  <c r="E25" i="6" s="1"/>
  <c r="D26" i="6" s="1"/>
  <c r="E26" i="6" s="1"/>
  <c r="D27" i="6" s="1"/>
  <c r="E27" i="6" s="1"/>
  <c r="D28" i="6" s="1"/>
  <c r="E28" i="6" s="1"/>
  <c r="D29" i="6" s="1"/>
  <c r="E29" i="6" s="1"/>
  <c r="D4" i="6"/>
  <c r="E4" i="6" s="1"/>
  <c r="D5" i="6" s="1"/>
  <c r="E5" i="6" s="1"/>
  <c r="D6" i="6" s="1"/>
  <c r="E6" i="6" s="1"/>
  <c r="D7" i="6" s="1"/>
  <c r="E7" i="6" s="1"/>
  <c r="D8" i="6" s="1"/>
  <c r="E8" i="6" s="1"/>
  <c r="D9" i="6" s="1"/>
  <c r="E9" i="6" s="1"/>
  <c r="D10" i="6" s="1"/>
  <c r="E10" i="6" s="1"/>
  <c r="D11" i="6" s="1"/>
  <c r="E11" i="6" s="1"/>
  <c r="D12" i="6" s="1"/>
  <c r="E12" i="6" s="1"/>
  <c r="D13" i="6" s="1"/>
  <c r="E13" i="6" s="1"/>
  <c r="K44" i="5"/>
  <c r="K45" i="5"/>
  <c r="K46" i="5"/>
  <c r="K47" i="5"/>
  <c r="K48" i="5"/>
  <c r="K49" i="5"/>
  <c r="K43" i="5"/>
  <c r="K32" i="5"/>
  <c r="K33" i="5"/>
  <c r="K34" i="5"/>
  <c r="K35" i="5"/>
  <c r="K36" i="5"/>
  <c r="K37" i="5"/>
  <c r="K38" i="5"/>
  <c r="K31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K14" i="5"/>
  <c r="K5" i="5"/>
  <c r="K6" i="5"/>
  <c r="K7" i="5"/>
  <c r="K8" i="5"/>
  <c r="K9" i="5"/>
  <c r="K10" i="5"/>
  <c r="K11" i="5"/>
  <c r="K12" i="5"/>
  <c r="K13" i="5"/>
  <c r="K4" i="5"/>
  <c r="D44" i="5"/>
  <c r="E44" i="5" s="1"/>
  <c r="D45" i="5" s="1"/>
  <c r="E45" i="5" s="1"/>
  <c r="D46" i="5" s="1"/>
  <c r="E46" i="5" s="1"/>
  <c r="D47" i="5" s="1"/>
  <c r="E47" i="5" s="1"/>
  <c r="D48" i="5" s="1"/>
  <c r="E48" i="5" s="1"/>
  <c r="D49" i="5" s="1"/>
  <c r="E49" i="5" s="1"/>
  <c r="D50" i="5" s="1"/>
  <c r="E50" i="5" s="1"/>
  <c r="D51" i="5" s="1"/>
  <c r="E51" i="5" s="1"/>
  <c r="D52" i="5" s="1"/>
  <c r="E52" i="5" s="1"/>
  <c r="D53" i="5" s="1"/>
  <c r="E53" i="5" s="1"/>
  <c r="D54" i="5" s="1"/>
  <c r="E54" i="5" s="1"/>
  <c r="D30" i="5"/>
  <c r="E30" i="5" s="1"/>
  <c r="D31" i="5" s="1"/>
  <c r="E31" i="5" s="1"/>
  <c r="D32" i="5" s="1"/>
  <c r="E32" i="5" s="1"/>
  <c r="D33" i="5" s="1"/>
  <c r="E33" i="5" s="1"/>
  <c r="D34" i="5" s="1"/>
  <c r="E34" i="5" s="1"/>
  <c r="D35" i="5" s="1"/>
  <c r="E35" i="5" s="1"/>
  <c r="D36" i="5" s="1"/>
  <c r="E36" i="5" s="1"/>
  <c r="D37" i="5" s="1"/>
  <c r="E37" i="5" s="1"/>
  <c r="D38" i="5" s="1"/>
  <c r="E38" i="5" s="1"/>
  <c r="D39" i="5" s="1"/>
  <c r="E39" i="5" s="1"/>
  <c r="D40" i="5" s="1"/>
  <c r="E40" i="5" s="1"/>
  <c r="D41" i="5" s="1"/>
  <c r="E41" i="5" s="1"/>
  <c r="D42" i="5" s="1"/>
  <c r="E42" i="5" s="1"/>
  <c r="D15" i="5"/>
  <c r="E15" i="5" s="1"/>
  <c r="D16" i="5" s="1"/>
  <c r="E16" i="5" s="1"/>
  <c r="D17" i="5" s="1"/>
  <c r="E17" i="5" s="1"/>
  <c r="D18" i="5" s="1"/>
  <c r="E18" i="5" s="1"/>
  <c r="D19" i="5" s="1"/>
  <c r="E19" i="5" s="1"/>
  <c r="D20" i="5" s="1"/>
  <c r="E20" i="5" s="1"/>
  <c r="D21" i="5" s="1"/>
  <c r="E21" i="5" s="1"/>
  <c r="D22" i="5" s="1"/>
  <c r="E22" i="5" s="1"/>
  <c r="D23" i="5" s="1"/>
  <c r="E23" i="5" s="1"/>
  <c r="D24" i="5" s="1"/>
  <c r="E24" i="5" s="1"/>
  <c r="D25" i="5" s="1"/>
  <c r="E25" i="5" s="1"/>
  <c r="D26" i="5" s="1"/>
  <c r="E26" i="5" s="1"/>
  <c r="D27" i="5" s="1"/>
  <c r="E27" i="5" s="1"/>
  <c r="D28" i="5" s="1"/>
  <c r="E28" i="5" s="1"/>
  <c r="D4" i="5"/>
  <c r="E4" i="5" s="1"/>
  <c r="D5" i="5" s="1"/>
  <c r="E5" i="5" s="1"/>
  <c r="D6" i="5" s="1"/>
  <c r="E6" i="5" s="1"/>
  <c r="D7" i="5" s="1"/>
  <c r="E7" i="5" s="1"/>
  <c r="D8" i="5" s="1"/>
  <c r="E8" i="5" s="1"/>
  <c r="D9" i="5" s="1"/>
  <c r="E9" i="5" s="1"/>
  <c r="D10" i="5" s="1"/>
  <c r="E10" i="5" s="1"/>
  <c r="D11" i="5" s="1"/>
  <c r="E11" i="5" s="1"/>
  <c r="D12" i="5" s="1"/>
  <c r="E12" i="5" s="1"/>
  <c r="D13" i="5" s="1"/>
  <c r="E13" i="5" s="1"/>
</calcChain>
</file>

<file path=xl/sharedStrings.xml><?xml version="1.0" encoding="utf-8"?>
<sst xmlns="http://schemas.openxmlformats.org/spreadsheetml/2006/main" count="386" uniqueCount="224">
  <si>
    <t>Sr No</t>
  </si>
  <si>
    <r>
      <t>Al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O</t>
    </r>
    <r>
      <rPr>
        <b/>
        <vertAlign val="subscript"/>
        <sz val="12"/>
        <color theme="1"/>
        <rFont val="Times New Roman"/>
        <family val="1"/>
      </rPr>
      <t>3</t>
    </r>
    <r>
      <rPr>
        <b/>
        <sz val="12"/>
        <color theme="1"/>
        <rFont val="Times New Roman"/>
        <family val="1"/>
      </rPr>
      <t>%</t>
    </r>
  </si>
  <si>
    <r>
      <t>P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O</t>
    </r>
    <r>
      <rPr>
        <b/>
        <vertAlign val="subscript"/>
        <sz val="12"/>
        <color theme="1"/>
        <rFont val="Times New Roman"/>
        <family val="1"/>
      </rPr>
      <t>5</t>
    </r>
    <r>
      <rPr>
        <b/>
        <sz val="12"/>
        <color theme="1"/>
        <rFont val="Times New Roman"/>
        <family val="1"/>
      </rPr>
      <t>%</t>
    </r>
  </si>
  <si>
    <r>
      <t>SiO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%</t>
    </r>
  </si>
  <si>
    <t>Total Fe%</t>
  </si>
  <si>
    <t>BH No.</t>
  </si>
  <si>
    <t>BH Sample  No.</t>
  </si>
  <si>
    <t>From (m)</t>
  </si>
  <si>
    <t>To (m)</t>
  </si>
  <si>
    <t>TKRBH/01/01</t>
  </si>
  <si>
    <t>TKRBH/01/02</t>
  </si>
  <si>
    <t>TKRBH/01/03</t>
  </si>
  <si>
    <t>TKRBH/01/04</t>
  </si>
  <si>
    <t>TKRBH/01/05</t>
  </si>
  <si>
    <t>TKRBH/01/06</t>
  </si>
  <si>
    <t>TKRBH/01/07</t>
  </si>
  <si>
    <t>TKRBH/01/08</t>
  </si>
  <si>
    <t>TKRBH/01/09</t>
  </si>
  <si>
    <t>TKRBH/01/10</t>
  </si>
  <si>
    <t>TKRBH/01/11</t>
  </si>
  <si>
    <t>TKRBH/02/01</t>
  </si>
  <si>
    <t>TKRBH/02/02</t>
  </si>
  <si>
    <t>TKRBH/02/03</t>
  </si>
  <si>
    <t>TKRBH/02/04</t>
  </si>
  <si>
    <t>TKRBH/02/05</t>
  </si>
  <si>
    <t>TKRBH/02/06</t>
  </si>
  <si>
    <t>TKRBH/02/07</t>
  </si>
  <si>
    <t>TKRBH/02/08</t>
  </si>
  <si>
    <t>TKRBH/02/09</t>
  </si>
  <si>
    <t>TKRBH/02/10</t>
  </si>
  <si>
    <t>TKRBH/02/11</t>
  </si>
  <si>
    <t>TKRBH/02/12</t>
  </si>
  <si>
    <t>TKRBH/02/13</t>
  </si>
  <si>
    <t>TKRBH/02/14</t>
  </si>
  <si>
    <t>TKRBH/02/15</t>
  </si>
  <si>
    <t>TKRBH/03/01</t>
  </si>
  <si>
    <t>TKRBH/03/02</t>
  </si>
  <si>
    <t>TKRBH/03/03</t>
  </si>
  <si>
    <t>TKRBH/03/04</t>
  </si>
  <si>
    <t>TKRBH/03/05</t>
  </si>
  <si>
    <t>TKRBH/03/06</t>
  </si>
  <si>
    <t>TKRBH/03/07</t>
  </si>
  <si>
    <t>TKRBH/03/08</t>
  </si>
  <si>
    <t>TKRBH/03/09</t>
  </si>
  <si>
    <t>TKRBH/03/10</t>
  </si>
  <si>
    <t>TKRBH/03/11</t>
  </si>
  <si>
    <t>TKRBH/03/12</t>
  </si>
  <si>
    <t>TKRBH/03/13</t>
  </si>
  <si>
    <t>TKRBH/03/14</t>
  </si>
  <si>
    <t>TKRBH/04/01</t>
  </si>
  <si>
    <t>TKRBH/04/02</t>
  </si>
  <si>
    <t>TKRBH/04/03</t>
  </si>
  <si>
    <t>TKRBH/04/04</t>
  </si>
  <si>
    <t>TKRBH/04/05</t>
  </si>
  <si>
    <t>TKRBH/04/06</t>
  </si>
  <si>
    <t>TKRBH/04/07</t>
  </si>
  <si>
    <t>TKRBH/04/08</t>
  </si>
  <si>
    <t>TKRBH/04/09</t>
  </si>
  <si>
    <t>TKRBH/04/10</t>
  </si>
  <si>
    <t>TKRBH/04/11</t>
  </si>
  <si>
    <t>TKRBH/04/12</t>
  </si>
  <si>
    <t>TKRBH/01</t>
  </si>
  <si>
    <t>TKRBH/02</t>
  </si>
  <si>
    <t>TKRBH/03</t>
  </si>
  <si>
    <t>TKRBH/04</t>
  </si>
  <si>
    <t>TKR/EBH01</t>
  </si>
  <si>
    <t>TKR/EBH02</t>
  </si>
  <si>
    <t>TKR/EBH03</t>
  </si>
  <si>
    <t>TKR/EBH04</t>
  </si>
  <si>
    <t>TKR/EBH05</t>
  </si>
  <si>
    <t>Thickness (m)</t>
  </si>
  <si>
    <t>Zone (m)</t>
  </si>
  <si>
    <t>Wt. of sample (gm)</t>
  </si>
  <si>
    <t>Total weight of sample (gm)</t>
  </si>
  <si>
    <r>
      <t>Average grade Al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O</t>
    </r>
    <r>
      <rPr>
        <b/>
        <vertAlign val="subscript"/>
        <sz val="12"/>
        <color theme="1"/>
        <rFont val="Times New Roman"/>
        <family val="1"/>
      </rPr>
      <t>3</t>
    </r>
    <r>
      <rPr>
        <b/>
        <sz val="12"/>
        <color theme="1"/>
        <rFont val="Times New Roman"/>
        <family val="1"/>
      </rPr>
      <t>%</t>
    </r>
  </si>
  <si>
    <t>Composite Sample No.</t>
  </si>
  <si>
    <t>TKRBH-C01</t>
  </si>
  <si>
    <t>TKRBH-C02</t>
  </si>
  <si>
    <t>TKRBH-C03</t>
  </si>
  <si>
    <t>TKRBH-C04</t>
  </si>
  <si>
    <t>Composite sample preparation advice for Tikariya G-4 Block for iron, manganese and associated minerals, Distt.-Katni, Madhya Pradesh</t>
  </si>
  <si>
    <t>Statement Showing Zone data of BH samples  in Tikariya Reconnaissance Survey (G-4)Block for iron, manganese and associated minerals, Distt.-Katni, Madhya Pradesh</t>
  </si>
  <si>
    <t>TKRBH/05</t>
  </si>
  <si>
    <t>TKRBH/05/01</t>
  </si>
  <si>
    <t>TKRBH/05/02</t>
  </si>
  <si>
    <t>TKRBH/05/03</t>
  </si>
  <si>
    <t>TKRBH/05/04</t>
  </si>
  <si>
    <t>TKRBH/05/05</t>
  </si>
  <si>
    <t>TKRBH/05/06</t>
  </si>
  <si>
    <t>TKRBH/05/07</t>
  </si>
  <si>
    <t>TKRBH/05/08</t>
  </si>
  <si>
    <t>TKRBH/05/09</t>
  </si>
  <si>
    <t>TKRBH/05/10</t>
  </si>
  <si>
    <t>TKRBH/05/11</t>
  </si>
  <si>
    <t>TKRBH/05/12</t>
  </si>
  <si>
    <t>TKRBH/05/13</t>
  </si>
  <si>
    <t>TKRBH/05/14</t>
  </si>
  <si>
    <t>TKRBH/05/15</t>
  </si>
  <si>
    <t>TKRBH/05/16</t>
  </si>
  <si>
    <t>TKRBH/05/17</t>
  </si>
  <si>
    <t>TKRBH/05/18</t>
  </si>
  <si>
    <t>TKRBH/05/19</t>
  </si>
  <si>
    <t>TKRBH/05/20</t>
  </si>
  <si>
    <t>TKRBH/06/01</t>
  </si>
  <si>
    <t>TKRBH/06/02</t>
  </si>
  <si>
    <t>TKRBH/06/03</t>
  </si>
  <si>
    <t>TKRBH/06/04</t>
  </si>
  <si>
    <t>TKRBH/06/05</t>
  </si>
  <si>
    <t>TKRBH/06/06</t>
  </si>
  <si>
    <t>TKRBH/06/07</t>
  </si>
  <si>
    <t>TKRBH/06/08</t>
  </si>
  <si>
    <t>TKRBH/06/09</t>
  </si>
  <si>
    <t>TKRBH/06/10</t>
  </si>
  <si>
    <t>TKRBH/06/11</t>
  </si>
  <si>
    <t>TKRBH/06/12</t>
  </si>
  <si>
    <t>TKRBH/06/13</t>
  </si>
  <si>
    <t>TKRBH/06/14</t>
  </si>
  <si>
    <t>TKRBH/06/15</t>
  </si>
  <si>
    <t>TKRBH/06/16</t>
  </si>
  <si>
    <t>TKRBH/06/17</t>
  </si>
  <si>
    <t>TKRBH/06/18</t>
  </si>
  <si>
    <t>TKRBH/06/19</t>
  </si>
  <si>
    <t>TKRBH/06/20</t>
  </si>
  <si>
    <t>TKRBH/06</t>
  </si>
  <si>
    <t>V (ppm)</t>
  </si>
  <si>
    <t>Ga (ppm)</t>
  </si>
  <si>
    <r>
      <t>TiO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 xml:space="preserve"> (%)</t>
    </r>
  </si>
  <si>
    <t>Summary of the outcome of BH samples  in Tikariya Reconnaissance Survey (G-4) block , Distt.-Katni, Madhya Pradesh</t>
  </si>
  <si>
    <t>23,67</t>
  </si>
  <si>
    <t>TKRBH/07/01</t>
  </si>
  <si>
    <t>TKRBH/07/02</t>
  </si>
  <si>
    <t>TKRBH/07/03</t>
  </si>
  <si>
    <t>TKRBH/07/04</t>
  </si>
  <si>
    <t>TKRBH/07/05</t>
  </si>
  <si>
    <t>TKRBH/07/06</t>
  </si>
  <si>
    <t>TKRBH/07/07</t>
  </si>
  <si>
    <t>TKRBH/07/08</t>
  </si>
  <si>
    <t>TKRBH/07/09</t>
  </si>
  <si>
    <t>TKRBH/07/10</t>
  </si>
  <si>
    <t>TKRBH/07/11</t>
  </si>
  <si>
    <t>TKRBH/07/12</t>
  </si>
  <si>
    <t>TKRBH/07/13</t>
  </si>
  <si>
    <t>TKRBH/07/14</t>
  </si>
  <si>
    <t>TKRBH/07/15</t>
  </si>
  <si>
    <t>TKRBH/07/16</t>
  </si>
  <si>
    <t>TKRBH/07/17</t>
  </si>
  <si>
    <t>TKRBH/07/18</t>
  </si>
  <si>
    <t>TKRBH/07</t>
  </si>
  <si>
    <t>&lt;10</t>
  </si>
  <si>
    <t>TKRBH/08/01</t>
  </si>
  <si>
    <t>TKRBH/08/02</t>
  </si>
  <si>
    <t>TKRBH/08/03</t>
  </si>
  <si>
    <t>TKRBH/08/04</t>
  </si>
  <si>
    <t>TKRBH/08/05</t>
  </si>
  <si>
    <t>TKRBH/08/06</t>
  </si>
  <si>
    <t>TKRBH/08/07</t>
  </si>
  <si>
    <t>TKRBH/08/08</t>
  </si>
  <si>
    <t>TKRBH/08/09</t>
  </si>
  <si>
    <t>TKRBH/08/10</t>
  </si>
  <si>
    <t>TKRBH/08/11</t>
  </si>
  <si>
    <t>TKRBH/08/12</t>
  </si>
  <si>
    <t>TKRBH/08/13</t>
  </si>
  <si>
    <t>TKRBH/08/14</t>
  </si>
  <si>
    <t>TKRBH/08/15</t>
  </si>
  <si>
    <t>TKRBH/08/16</t>
  </si>
  <si>
    <t>TKRBH/08/17</t>
  </si>
  <si>
    <t>TKRBH/08/18</t>
  </si>
  <si>
    <t>TKRBH/08/19</t>
  </si>
  <si>
    <t>TKRBH/08/20</t>
  </si>
  <si>
    <t>TKRBH/08/21</t>
  </si>
  <si>
    <t>TKRBH/08/22</t>
  </si>
  <si>
    <t>TKRBH/08/23</t>
  </si>
  <si>
    <t>TKRBH/08/24</t>
  </si>
  <si>
    <t>TKRBH/09/01</t>
  </si>
  <si>
    <t>TKRBH/09/02</t>
  </si>
  <si>
    <t>TKRBH/09/03</t>
  </si>
  <si>
    <t>TKRBH/09/04</t>
  </si>
  <si>
    <t>TKRBH/09/05</t>
  </si>
  <si>
    <t>TKRBH/09/06</t>
  </si>
  <si>
    <t>TKRBH/09/07</t>
  </si>
  <si>
    <t>TKRBH/09/08</t>
  </si>
  <si>
    <t>TKRBH/09/09</t>
  </si>
  <si>
    <t>TKRBH/09/10</t>
  </si>
  <si>
    <t>TKRBH/09/11</t>
  </si>
  <si>
    <t>TKRBH/09/12</t>
  </si>
  <si>
    <t>TKBRH-01</t>
  </si>
  <si>
    <t>TKBRH-02</t>
  </si>
  <si>
    <t>TKBRH-03</t>
  </si>
  <si>
    <t>TKBRH-04</t>
  </si>
  <si>
    <t>TKBRH-05</t>
  </si>
  <si>
    <t>TKBRH-06</t>
  </si>
  <si>
    <t>TKBRH-07</t>
  </si>
  <si>
    <t>TKBRH-08</t>
  </si>
  <si>
    <t>TKBRH-09</t>
  </si>
  <si>
    <t>TKBRH-10</t>
  </si>
  <si>
    <t>TKRBH-C05</t>
  </si>
  <si>
    <t>TKRBH-C06</t>
  </si>
  <si>
    <t>TKRBH-C06A</t>
  </si>
  <si>
    <t>TKRBH-C07</t>
  </si>
  <si>
    <t>TKRBH-C08</t>
  </si>
  <si>
    <t>Thick. (m)</t>
  </si>
  <si>
    <t>MBM-1</t>
  </si>
  <si>
    <t>MBM-2</t>
  </si>
  <si>
    <t>MBM-3</t>
  </si>
  <si>
    <t>MBM-4</t>
  </si>
  <si>
    <t>MBM-5</t>
  </si>
  <si>
    <t>Ni (ppm)</t>
  </si>
  <si>
    <t>Co (ppm)</t>
  </si>
  <si>
    <t>Cd (ppm)</t>
  </si>
  <si>
    <t>Sample  No.</t>
  </si>
  <si>
    <t>MBMTR-1</t>
  </si>
  <si>
    <t>MBMTR-2</t>
  </si>
  <si>
    <t>MBMTR-3</t>
  </si>
  <si>
    <t>MBMTR-4</t>
  </si>
  <si>
    <t>MBMTR-5</t>
  </si>
  <si>
    <t>MBMTR-6</t>
  </si>
  <si>
    <t>MBMTR-7</t>
  </si>
  <si>
    <t>MBMTR-8</t>
  </si>
  <si>
    <t>&lt;1.0</t>
  </si>
  <si>
    <t>To 
(m)</t>
  </si>
  <si>
    <t>Sr 
No</t>
  </si>
  <si>
    <t>V 
(ppm)</t>
  </si>
  <si>
    <t>Ti 
(%)</t>
  </si>
  <si>
    <t>Statement Showing Primary Sample Analysis for 5 Trace Elements (Ni, Co, Cd, V &amp; Ti) of 
composite (borehole core) samples  of Majhauli (G-3) Block for Iron and Bauxite, 
District- Jabalpur, Madhya Pradesh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</si>
</sst>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8"/>
      <name val="Calibri"/>
      <family val="2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b/>
      <vertAlign val="subscript"/>
      <sz val="12"/>
      <color theme="1"/>
      <name val="Times New Roman"/>
      <family val="1"/>
    </font>
    <font>
      <b/>
      <sz val="16"/>
      <name val="Times New Roman"/>
      <family val="1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vertical="top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2" fillId="0" borderId="2" xfId="0" applyFont="1" applyBorder="1" applyAlignment="1">
      <alignment vertical="center"/>
    </xf>
    <xf numFmtId="2" fontId="1" fillId="0" borderId="5" xfId="0" applyNumberFormat="1" applyFont="1" applyBorder="1" applyAlignment="1">
      <alignment horizontal="center"/>
    </xf>
    <xf numFmtId="0" fontId="1" fillId="0" borderId="1" xfId="0" applyFont="1" applyBorder="1"/>
    <xf numFmtId="2" fontId="1" fillId="0" borderId="3" xfId="0" applyNumberFormat="1" applyFont="1" applyBorder="1" applyAlignment="1">
      <alignment vertical="center"/>
    </xf>
    <xf numFmtId="2" fontId="1" fillId="0" borderId="4" xfId="0" applyNumberFormat="1" applyFont="1" applyBorder="1" applyAlignment="1">
      <alignment vertical="center"/>
    </xf>
    <xf numFmtId="2" fontId="1" fillId="0" borderId="4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/>
    </xf>
    <xf numFmtId="2" fontId="1" fillId="4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/>
    </xf>
    <xf numFmtId="2" fontId="1" fillId="0" borderId="4" xfId="0" applyNumberFormat="1" applyFont="1" applyBorder="1" applyAlignment="1">
      <alignment horizontal="center"/>
    </xf>
    <xf numFmtId="2" fontId="1" fillId="0" borderId="8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/>
    </xf>
    <xf numFmtId="2" fontId="1" fillId="3" borderId="1" xfId="0" applyNumberFormat="1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/>
    </xf>
    <xf numFmtId="1" fontId="1" fillId="4" borderId="1" xfId="0" applyNumberFormat="1" applyFont="1" applyFill="1" applyBorder="1" applyAlignment="1">
      <alignment horizontal="center"/>
    </xf>
    <xf numFmtId="2" fontId="2" fillId="4" borderId="1" xfId="0" applyNumberFormat="1" applyFont="1" applyFill="1" applyBorder="1" applyAlignment="1">
      <alignment horizontal="center"/>
    </xf>
    <xf numFmtId="0" fontId="1" fillId="0" borderId="5" xfId="0" applyFont="1" applyBorder="1"/>
    <xf numFmtId="2" fontId="2" fillId="0" borderId="1" xfId="0" applyNumberFormat="1" applyFont="1" applyBorder="1" applyAlignment="1">
      <alignment horizontal="center"/>
    </xf>
    <xf numFmtId="0" fontId="0" fillId="0" borderId="6" xfId="0" applyBorder="1"/>
    <xf numFmtId="0" fontId="0" fillId="0" borderId="1" xfId="0" applyBorder="1" applyAlignment="1">
      <alignment horizontal="center"/>
    </xf>
    <xf numFmtId="0" fontId="8" fillId="0" borderId="0" xfId="0" applyFont="1"/>
    <xf numFmtId="0" fontId="0" fillId="0" borderId="0" xfId="0" applyAlignment="1">
      <alignment horizontal="center"/>
    </xf>
    <xf numFmtId="0" fontId="8" fillId="0" borderId="0" xfId="0" applyFont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2" fontId="1" fillId="0" borderId="3" xfId="0" applyNumberFormat="1" applyFont="1" applyBorder="1" applyAlignment="1">
      <alignment horizontal="center" vertical="center"/>
    </xf>
    <xf numFmtId="2" fontId="1" fillId="0" borderId="1" xfId="0" applyNumberFormat="1" applyFont="1" applyBorder="1"/>
    <xf numFmtId="1" fontId="1" fillId="0" borderId="2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 vertical="center" wrapText="1"/>
    </xf>
    <xf numFmtId="2" fontId="1" fillId="0" borderId="0" xfId="0" applyNumberFormat="1" applyFont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9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0" fontId="5" fillId="0" borderId="0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2" fontId="1" fillId="0" borderId="4" xfId="0" applyNumberFormat="1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top"/>
    </xf>
    <xf numFmtId="0" fontId="1" fillId="2" borderId="4" xfId="0" applyFont="1" applyFill="1" applyBorder="1" applyAlignment="1">
      <alignment horizontal="center" vertical="top"/>
    </xf>
    <xf numFmtId="0" fontId="1" fillId="4" borderId="2" xfId="0" applyFont="1" applyFill="1" applyBorder="1" applyAlignment="1">
      <alignment horizontal="center" vertical="top"/>
    </xf>
    <xf numFmtId="0" fontId="1" fillId="4" borderId="3" xfId="0" applyFont="1" applyFill="1" applyBorder="1" applyAlignment="1">
      <alignment horizontal="center" vertical="top"/>
    </xf>
    <xf numFmtId="0" fontId="1" fillId="4" borderId="4" xfId="0" applyFont="1" applyFill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2" fontId="1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2" fontId="1" fillId="4" borderId="2" xfId="0" applyNumberFormat="1" applyFont="1" applyFill="1" applyBorder="1" applyAlignment="1">
      <alignment horizontal="center" vertical="center"/>
    </xf>
    <xf numFmtId="2" fontId="1" fillId="4" borderId="3" xfId="0" applyNumberFormat="1" applyFont="1" applyFill="1" applyBorder="1" applyAlignment="1">
      <alignment horizontal="center" vertical="center"/>
    </xf>
    <xf numFmtId="2" fontId="1" fillId="4" borderId="4" xfId="0" applyNumberFormat="1" applyFont="1" applyFill="1" applyBorder="1" applyAlignment="1">
      <alignment horizontal="center" vertical="center"/>
    </xf>
    <xf numFmtId="2" fontId="1" fillId="3" borderId="2" xfId="0" applyNumberFormat="1" applyFont="1" applyFill="1" applyBorder="1" applyAlignment="1">
      <alignment horizontal="center" vertical="center"/>
    </xf>
    <xf numFmtId="2" fontId="1" fillId="3" borderId="3" xfId="0" applyNumberFormat="1" applyFont="1" applyFill="1" applyBorder="1" applyAlignment="1">
      <alignment horizontal="center" vertical="center"/>
    </xf>
    <xf numFmtId="2" fontId="1" fillId="3" borderId="4" xfId="0" applyNumberFormat="1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2" fontId="2" fillId="0" borderId="4" xfId="0" applyNumberFormat="1" applyFont="1" applyBorder="1" applyAlignment="1">
      <alignment horizontal="center" vertical="center"/>
    </xf>
  </cellXfs>
  <cellStyles count="1">
    <cellStyle name="Normal" xfId="0" builtinId="0"/>
  </cellStyles>
  <dxfs count="10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tabSelected="1" zoomScaleSheetLayoutView="100" workbookViewId="0">
      <selection activeCell="K16" sqref="K16"/>
    </sheetView>
  </sheetViews>
  <sheetFormatPr defaultColWidth="10.85546875" defaultRowHeight="14.25" x14ac:dyDescent="0.25"/>
  <cols>
    <col min="1" max="1" width="5.140625" style="52" customWidth="1"/>
    <col min="2" max="2" width="8.85546875" style="52" customWidth="1"/>
    <col min="3" max="3" width="13.140625" style="52" bestFit="1" customWidth="1"/>
    <col min="4" max="4" width="6.42578125" style="52" bestFit="1" customWidth="1"/>
    <col min="5" max="5" width="6.7109375" style="52" customWidth="1"/>
    <col min="6" max="6" width="7.140625" style="52" customWidth="1"/>
    <col min="7" max="8" width="7.28515625" style="52" bestFit="1" customWidth="1"/>
    <col min="9" max="9" width="7.7109375" style="52" bestFit="1" customWidth="1"/>
    <col min="10" max="10" width="8.42578125" style="52" bestFit="1" customWidth="1"/>
    <col min="11" max="11" width="7.85546875" style="52" customWidth="1"/>
    <col min="12" max="16384" width="10.85546875" style="52"/>
  </cols>
  <sheetData>
    <row r="1" spans="1:11" ht="57.75" customHeight="1" x14ac:dyDescent="0.25">
      <c r="A1" s="57" t="s">
        <v>223</v>
      </c>
      <c r="B1" s="57"/>
      <c r="C1" s="57"/>
      <c r="D1" s="57"/>
      <c r="E1" s="57"/>
      <c r="F1" s="57"/>
      <c r="G1" s="57"/>
      <c r="H1" s="57"/>
      <c r="I1" s="57"/>
      <c r="J1" s="57"/>
      <c r="K1" s="57"/>
    </row>
    <row r="2" spans="1:11" ht="51.75" customHeight="1" x14ac:dyDescent="0.25">
      <c r="A2" s="53" t="s">
        <v>220</v>
      </c>
      <c r="B2" s="53" t="s">
        <v>5</v>
      </c>
      <c r="C2" s="53" t="s">
        <v>209</v>
      </c>
      <c r="D2" s="53" t="s">
        <v>7</v>
      </c>
      <c r="E2" s="53" t="s">
        <v>219</v>
      </c>
      <c r="F2" s="53" t="s">
        <v>200</v>
      </c>
      <c r="G2" s="53" t="s">
        <v>206</v>
      </c>
      <c r="H2" s="53" t="s">
        <v>207</v>
      </c>
      <c r="I2" s="53" t="s">
        <v>208</v>
      </c>
      <c r="J2" s="53" t="s">
        <v>221</v>
      </c>
      <c r="K2" s="53" t="s">
        <v>222</v>
      </c>
    </row>
    <row r="3" spans="1:11" ht="15" x14ac:dyDescent="0.25">
      <c r="A3" s="54">
        <v>1</v>
      </c>
      <c r="B3" s="58" t="s">
        <v>201</v>
      </c>
      <c r="C3" s="54" t="s">
        <v>210</v>
      </c>
      <c r="D3" s="55">
        <v>0</v>
      </c>
      <c r="E3" s="55">
        <v>10</v>
      </c>
      <c r="F3" s="55">
        <v>10</v>
      </c>
      <c r="G3" s="55" t="s">
        <v>218</v>
      </c>
      <c r="H3" s="55">
        <v>54.027141677777117</v>
      </c>
      <c r="I3" s="55" t="s">
        <v>218</v>
      </c>
      <c r="J3" s="55">
        <v>729.24033141589871</v>
      </c>
      <c r="K3" s="55">
        <v>3.2171400000000001</v>
      </c>
    </row>
    <row r="4" spans="1:11" ht="15" x14ac:dyDescent="0.25">
      <c r="A4" s="54">
        <v>2</v>
      </c>
      <c r="B4" s="58"/>
      <c r="C4" s="54" t="s">
        <v>211</v>
      </c>
      <c r="D4" s="55">
        <v>11</v>
      </c>
      <c r="E4" s="55">
        <v>20</v>
      </c>
      <c r="F4" s="55">
        <v>10</v>
      </c>
      <c r="G4" s="55">
        <v>51.289526441841474</v>
      </c>
      <c r="H4" s="55">
        <v>56.766512081296987</v>
      </c>
      <c r="I4" s="55">
        <v>1.1699532068326099</v>
      </c>
      <c r="J4" s="55">
        <v>760.0850246841328</v>
      </c>
      <c r="K4" s="55">
        <v>3.4384199999999998</v>
      </c>
    </row>
    <row r="5" spans="1:11" ht="15" x14ac:dyDescent="0.25">
      <c r="A5" s="54">
        <v>3</v>
      </c>
      <c r="B5" s="56" t="s">
        <v>202</v>
      </c>
      <c r="C5" s="54" t="s">
        <v>212</v>
      </c>
      <c r="D5" s="55">
        <v>0</v>
      </c>
      <c r="E5" s="55">
        <v>12</v>
      </c>
      <c r="F5" s="55">
        <v>12</v>
      </c>
      <c r="G5" s="55">
        <v>61.162383567608778</v>
      </c>
      <c r="H5" s="55">
        <v>60.146979958319868</v>
      </c>
      <c r="I5" s="55">
        <v>1.9188146527861967</v>
      </c>
      <c r="J5" s="55">
        <v>984.26496226059965</v>
      </c>
      <c r="K5" s="55">
        <v>3.3288599999999997</v>
      </c>
    </row>
    <row r="6" spans="1:11" ht="15" x14ac:dyDescent="0.25">
      <c r="A6" s="54">
        <v>4</v>
      </c>
      <c r="B6" s="56" t="s">
        <v>203</v>
      </c>
      <c r="C6" s="54" t="s">
        <v>213</v>
      </c>
      <c r="D6" s="55">
        <v>0</v>
      </c>
      <c r="E6" s="55">
        <v>5</v>
      </c>
      <c r="F6" s="55">
        <v>5</v>
      </c>
      <c r="G6" s="55">
        <v>122.47219351642958</v>
      </c>
      <c r="H6" s="55">
        <v>89.751304967272674</v>
      </c>
      <c r="I6" s="55">
        <v>2.2921291710040581</v>
      </c>
      <c r="J6" s="55">
        <v>421.13631704823291</v>
      </c>
      <c r="K6" s="55">
        <v>1.1851200000000002</v>
      </c>
    </row>
    <row r="7" spans="1:11" ht="15" x14ac:dyDescent="0.25">
      <c r="A7" s="54">
        <v>5</v>
      </c>
      <c r="B7" s="58" t="s">
        <v>204</v>
      </c>
      <c r="C7" s="54" t="s">
        <v>214</v>
      </c>
      <c r="D7" s="55">
        <v>0</v>
      </c>
      <c r="E7" s="55">
        <v>10</v>
      </c>
      <c r="F7" s="55">
        <v>10</v>
      </c>
      <c r="G7" s="55">
        <v>27.782973368413206</v>
      </c>
      <c r="H7" s="55">
        <v>67.236144613195862</v>
      </c>
      <c r="I7" s="55">
        <v>1.9412474306667029</v>
      </c>
      <c r="J7" s="55">
        <v>679.23793983086739</v>
      </c>
      <c r="K7" s="55">
        <v>2.3308200000000001</v>
      </c>
    </row>
    <row r="8" spans="1:11" ht="15" x14ac:dyDescent="0.25">
      <c r="A8" s="54">
        <v>6</v>
      </c>
      <c r="B8" s="58"/>
      <c r="C8" s="54" t="s">
        <v>215</v>
      </c>
      <c r="D8" s="55">
        <v>11</v>
      </c>
      <c r="E8" s="55">
        <v>20</v>
      </c>
      <c r="F8" s="55">
        <v>10</v>
      </c>
      <c r="G8" s="55">
        <v>92.286577783202461</v>
      </c>
      <c r="H8" s="55">
        <v>66.09851125344106</v>
      </c>
      <c r="I8" s="55">
        <v>2.5309329112779242</v>
      </c>
      <c r="J8" s="55">
        <v>791.76847516279679</v>
      </c>
      <c r="K8" s="55">
        <v>2.5099200000000002</v>
      </c>
    </row>
    <row r="9" spans="1:11" ht="15" x14ac:dyDescent="0.25">
      <c r="A9" s="54">
        <v>7</v>
      </c>
      <c r="B9" s="58" t="s">
        <v>205</v>
      </c>
      <c r="C9" s="54" t="s">
        <v>216</v>
      </c>
      <c r="D9" s="55">
        <v>0</v>
      </c>
      <c r="E9" s="55">
        <v>10</v>
      </c>
      <c r="F9" s="55">
        <v>10</v>
      </c>
      <c r="G9" s="55">
        <v>284.29221690413038</v>
      </c>
      <c r="H9" s="55">
        <v>204.12865672918338</v>
      </c>
      <c r="I9" s="55">
        <v>2.3776614852829496</v>
      </c>
      <c r="J9" s="55">
        <v>200.29326392316463</v>
      </c>
      <c r="K9" s="55">
        <v>0.76600000000000001</v>
      </c>
    </row>
    <row r="10" spans="1:11" ht="15" x14ac:dyDescent="0.25">
      <c r="A10" s="54">
        <v>8</v>
      </c>
      <c r="B10" s="58"/>
      <c r="C10" s="54" t="s">
        <v>217</v>
      </c>
      <c r="D10" s="55">
        <v>11</v>
      </c>
      <c r="E10" s="55">
        <v>20</v>
      </c>
      <c r="F10" s="55">
        <v>10</v>
      </c>
      <c r="G10" s="55">
        <v>162.45862836783635</v>
      </c>
      <c r="H10" s="55">
        <v>53.077476019920631</v>
      </c>
      <c r="I10" s="55">
        <v>1.2267047729651779</v>
      </c>
      <c r="J10" s="55">
        <v>283.14667534370773</v>
      </c>
      <c r="K10" s="55">
        <v>1.0162799999999999</v>
      </c>
    </row>
  </sheetData>
  <mergeCells count="4">
    <mergeCell ref="A1:K1"/>
    <mergeCell ref="B3:B4"/>
    <mergeCell ref="B7:B8"/>
    <mergeCell ref="B9:B10"/>
  </mergeCells>
  <phoneticPr fontId="3" type="noConversion"/>
  <printOptions horizontalCentered="1"/>
  <pageMargins left="0.70866141732283472" right="0.31496062992125984" top="1.4960629921259843" bottom="0.74803149606299213" header="0.55118110236220474" footer="0.31496062992125984"/>
  <pageSetup paperSize="9" orientation="portrait" r:id="rId1"/>
  <headerFooter>
    <oddHeader>&amp;R&amp;G
ANNEXURE-IIIC/&amp;P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H8"/>
  <sheetViews>
    <sheetView workbookViewId="0">
      <selection activeCell="E21" sqref="E21"/>
    </sheetView>
  </sheetViews>
  <sheetFormatPr defaultRowHeight="15" x14ac:dyDescent="0.25"/>
  <cols>
    <col min="3" max="3" width="14.28515625" bestFit="1" customWidth="1"/>
    <col min="4" max="4" width="12.5703125" bestFit="1" customWidth="1"/>
    <col min="5" max="5" width="11.28515625" bestFit="1" customWidth="1"/>
    <col min="6" max="6" width="8.85546875" bestFit="1" customWidth="1"/>
    <col min="7" max="7" width="8" bestFit="1" customWidth="1"/>
  </cols>
  <sheetData>
    <row r="3" spans="3:8" ht="17.25" x14ac:dyDescent="0.25">
      <c r="E3" s="4" t="s">
        <v>4</v>
      </c>
      <c r="F3" s="4" t="s">
        <v>1</v>
      </c>
      <c r="G3" s="4" t="s">
        <v>2</v>
      </c>
      <c r="H3" s="4" t="s">
        <v>3</v>
      </c>
    </row>
    <row r="4" spans="3:8" ht="15.75" x14ac:dyDescent="0.25">
      <c r="C4" s="5" t="s">
        <v>18</v>
      </c>
      <c r="D4" s="5" t="s">
        <v>65</v>
      </c>
      <c r="E4" s="7">
        <v>21.902899980000001</v>
      </c>
      <c r="F4" s="7">
        <v>23.980599999999999</v>
      </c>
      <c r="G4" s="7">
        <v>5.9700000000000003E-2</v>
      </c>
      <c r="H4" s="7">
        <v>27.014199999999999</v>
      </c>
    </row>
    <row r="5" spans="3:8" ht="15.75" x14ac:dyDescent="0.25">
      <c r="C5" s="5" t="s">
        <v>32</v>
      </c>
      <c r="D5" s="5" t="s">
        <v>66</v>
      </c>
      <c r="E5" s="7">
        <v>12.89455804</v>
      </c>
      <c r="F5" s="7">
        <v>34.168799999999997</v>
      </c>
      <c r="G5" s="7">
        <v>0.30130000000000001</v>
      </c>
      <c r="H5" s="7">
        <v>22.997800000000002</v>
      </c>
    </row>
    <row r="6" spans="3:8" ht="15.75" x14ac:dyDescent="0.25">
      <c r="C6" s="5" t="s">
        <v>36</v>
      </c>
      <c r="D6" s="5" t="s">
        <v>67</v>
      </c>
      <c r="E6" s="7">
        <v>37.706192680000001</v>
      </c>
      <c r="F6" s="7">
        <v>15.6031</v>
      </c>
      <c r="G6" s="7">
        <v>0.12429999999999999</v>
      </c>
      <c r="H6" s="7">
        <v>17.275400000000001</v>
      </c>
    </row>
    <row r="7" spans="3:8" ht="15.75" x14ac:dyDescent="0.25">
      <c r="C7" s="5" t="s">
        <v>44</v>
      </c>
      <c r="D7" s="5" t="s">
        <v>68</v>
      </c>
      <c r="E7" s="7">
        <v>13.84070636</v>
      </c>
      <c r="F7" s="7">
        <v>30.423500000000001</v>
      </c>
      <c r="G7" s="7">
        <v>6.4000000000000001E-2</v>
      </c>
      <c r="H7" s="7">
        <v>32.650199999999998</v>
      </c>
    </row>
    <row r="8" spans="3:8" ht="15.75" x14ac:dyDescent="0.25">
      <c r="C8" s="13" t="s">
        <v>57</v>
      </c>
      <c r="D8" s="5" t="s">
        <v>69</v>
      </c>
      <c r="E8" s="7">
        <v>35.319909820000007</v>
      </c>
      <c r="F8" s="7">
        <v>11.789300000000001</v>
      </c>
      <c r="G8" s="7">
        <v>0.1111</v>
      </c>
      <c r="H8" s="7">
        <v>28.556000000000001</v>
      </c>
    </row>
  </sheetData>
  <conditionalFormatting sqref="E4:E8">
    <cfRule type="cellIs" dxfId="9" priority="10" operator="greaterThan">
      <formula>35</formula>
    </cfRule>
  </conditionalFormatting>
  <conditionalFormatting sqref="F4:F8">
    <cfRule type="cellIs" dxfId="8" priority="9" operator="greaterThan">
      <formula>20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49"/>
  <sheetViews>
    <sheetView view="pageLayout" topLeftCell="A47" zoomScale="85" zoomScaleSheetLayoutView="100" zoomScalePageLayoutView="85" workbookViewId="0">
      <selection activeCell="J57" sqref="J57"/>
    </sheetView>
  </sheetViews>
  <sheetFormatPr defaultColWidth="10.85546875" defaultRowHeight="15.75" x14ac:dyDescent="0.25"/>
  <cols>
    <col min="1" max="1" width="6.5703125" style="1" bestFit="1" customWidth="1"/>
    <col min="2" max="2" width="11.42578125" style="3" customWidth="1"/>
    <col min="3" max="3" width="14.85546875" style="1" customWidth="1"/>
    <col min="4" max="4" width="7.85546875" style="1" customWidth="1"/>
    <col min="5" max="5" width="8.140625" style="1" customWidth="1"/>
    <col min="6" max="6" width="11.7109375" style="1" customWidth="1"/>
    <col min="7" max="10" width="11.7109375" style="49" customWidth="1"/>
    <col min="11" max="11" width="12.5703125" style="49" customWidth="1"/>
    <col min="12" max="15" width="13.140625" style="1" customWidth="1"/>
    <col min="16" max="16" width="13.28515625" style="1" customWidth="1"/>
    <col min="17" max="17" width="10.7109375" style="1" customWidth="1"/>
    <col min="18" max="16384" width="10.85546875" style="1"/>
  </cols>
  <sheetData>
    <row r="1" spans="1:18" ht="66.75" customHeight="1" x14ac:dyDescent="0.25">
      <c r="A1" s="83" t="s">
        <v>80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</row>
    <row r="2" spans="1:18" ht="50.25" customHeight="1" x14ac:dyDescent="0.25">
      <c r="A2" s="4" t="s">
        <v>0</v>
      </c>
      <c r="B2" s="6" t="s">
        <v>5</v>
      </c>
      <c r="C2" s="6" t="s">
        <v>6</v>
      </c>
      <c r="D2" s="6" t="s">
        <v>7</v>
      </c>
      <c r="E2" s="6" t="s">
        <v>8</v>
      </c>
      <c r="F2" s="6" t="s">
        <v>70</v>
      </c>
      <c r="G2" s="48" t="s">
        <v>71</v>
      </c>
      <c r="H2" s="48" t="s">
        <v>7</v>
      </c>
      <c r="I2" s="48" t="s">
        <v>8</v>
      </c>
      <c r="J2" s="48"/>
      <c r="K2" s="48" t="s">
        <v>72</v>
      </c>
      <c r="L2" s="6" t="s">
        <v>75</v>
      </c>
      <c r="M2" s="6" t="s">
        <v>73</v>
      </c>
      <c r="N2" s="4" t="s">
        <v>1</v>
      </c>
      <c r="O2" s="6" t="s">
        <v>74</v>
      </c>
      <c r="P2" s="4" t="s">
        <v>126</v>
      </c>
      <c r="Q2" s="4" t="s">
        <v>124</v>
      </c>
      <c r="R2" s="4" t="s">
        <v>125</v>
      </c>
    </row>
    <row r="3" spans="1:18" x14ac:dyDescent="0.25">
      <c r="A3" s="5">
        <v>1</v>
      </c>
      <c r="B3" s="11" t="s">
        <v>61</v>
      </c>
      <c r="C3" s="14" t="s">
        <v>9</v>
      </c>
      <c r="D3" s="7">
        <v>0</v>
      </c>
      <c r="E3" s="7">
        <v>1</v>
      </c>
      <c r="F3" s="7">
        <v>1</v>
      </c>
      <c r="G3" s="7"/>
      <c r="H3" s="7"/>
      <c r="I3" s="7"/>
      <c r="J3" s="7"/>
      <c r="K3" s="7"/>
      <c r="L3" s="7"/>
      <c r="M3" s="7"/>
      <c r="N3" s="16">
        <v>19.865300000000001</v>
      </c>
      <c r="O3" s="17"/>
      <c r="P3" s="44">
        <v>2.9556</v>
      </c>
      <c r="Q3" s="26">
        <v>909</v>
      </c>
      <c r="R3" s="26">
        <v>42</v>
      </c>
    </row>
    <row r="4" spans="1:18" x14ac:dyDescent="0.25">
      <c r="A4" s="5">
        <v>2</v>
      </c>
      <c r="B4" s="9"/>
      <c r="C4" s="14" t="s">
        <v>10</v>
      </c>
      <c r="D4" s="7">
        <f>E3</f>
        <v>1</v>
      </c>
      <c r="E4" s="7">
        <f>F4+D4</f>
        <v>2</v>
      </c>
      <c r="F4" s="7">
        <v>1</v>
      </c>
      <c r="G4" s="59">
        <v>10</v>
      </c>
      <c r="H4" s="59">
        <v>1</v>
      </c>
      <c r="I4" s="59">
        <v>11</v>
      </c>
      <c r="J4" s="33"/>
      <c r="K4" s="7">
        <f>200/10</f>
        <v>20</v>
      </c>
      <c r="L4" s="59" t="s">
        <v>76</v>
      </c>
      <c r="M4" s="59">
        <v>200</v>
      </c>
      <c r="N4" s="16">
        <v>23.6</v>
      </c>
      <c r="O4" s="59">
        <v>23.6</v>
      </c>
      <c r="P4" s="74">
        <v>3.28</v>
      </c>
      <c r="Q4" s="77">
        <v>752</v>
      </c>
      <c r="R4" s="80">
        <v>39</v>
      </c>
    </row>
    <row r="5" spans="1:18" x14ac:dyDescent="0.25">
      <c r="A5" s="5">
        <v>3</v>
      </c>
      <c r="B5" s="9"/>
      <c r="C5" s="14" t="s">
        <v>11</v>
      </c>
      <c r="D5" s="7">
        <f t="shared" ref="D5:D13" si="0">E4</f>
        <v>2</v>
      </c>
      <c r="E5" s="7">
        <f t="shared" ref="E5:E13" si="1">F5+D5</f>
        <v>3</v>
      </c>
      <c r="F5" s="7">
        <v>1</v>
      </c>
      <c r="G5" s="60"/>
      <c r="H5" s="60"/>
      <c r="I5" s="60"/>
      <c r="J5" s="45"/>
      <c r="K5" s="7">
        <f t="shared" ref="K5:K13" si="2">200/10</f>
        <v>20</v>
      </c>
      <c r="L5" s="60"/>
      <c r="M5" s="60"/>
      <c r="N5" s="16">
        <v>22.555099999999999</v>
      </c>
      <c r="O5" s="60"/>
      <c r="P5" s="75"/>
      <c r="Q5" s="78"/>
      <c r="R5" s="81"/>
    </row>
    <row r="6" spans="1:18" x14ac:dyDescent="0.25">
      <c r="A6" s="5">
        <v>4</v>
      </c>
      <c r="B6" s="9"/>
      <c r="C6" s="14" t="s">
        <v>12</v>
      </c>
      <c r="D6" s="7">
        <f t="shared" si="0"/>
        <v>3</v>
      </c>
      <c r="E6" s="7">
        <f t="shared" si="1"/>
        <v>4</v>
      </c>
      <c r="F6" s="7">
        <v>1</v>
      </c>
      <c r="G6" s="60"/>
      <c r="H6" s="60"/>
      <c r="I6" s="60"/>
      <c r="J6" s="45"/>
      <c r="K6" s="7">
        <f t="shared" si="2"/>
        <v>20</v>
      </c>
      <c r="L6" s="60"/>
      <c r="M6" s="60"/>
      <c r="N6" s="16">
        <v>24.784600000000001</v>
      </c>
      <c r="O6" s="60"/>
      <c r="P6" s="75"/>
      <c r="Q6" s="78"/>
      <c r="R6" s="81"/>
    </row>
    <row r="7" spans="1:18" x14ac:dyDescent="0.25">
      <c r="A7" s="5">
        <v>5</v>
      </c>
      <c r="B7" s="9"/>
      <c r="C7" s="14" t="s">
        <v>13</v>
      </c>
      <c r="D7" s="7">
        <f t="shared" si="0"/>
        <v>4</v>
      </c>
      <c r="E7" s="7">
        <f t="shared" si="1"/>
        <v>5</v>
      </c>
      <c r="F7" s="7">
        <v>1</v>
      </c>
      <c r="G7" s="60"/>
      <c r="H7" s="60"/>
      <c r="I7" s="60"/>
      <c r="J7" s="45"/>
      <c r="K7" s="7">
        <f t="shared" si="2"/>
        <v>20</v>
      </c>
      <c r="L7" s="60"/>
      <c r="M7" s="60"/>
      <c r="N7" s="16">
        <v>25.033799999999999</v>
      </c>
      <c r="O7" s="60"/>
      <c r="P7" s="75"/>
      <c r="Q7" s="78"/>
      <c r="R7" s="81"/>
    </row>
    <row r="8" spans="1:18" x14ac:dyDescent="0.25">
      <c r="A8" s="5">
        <v>6</v>
      </c>
      <c r="B8" s="9"/>
      <c r="C8" s="14" t="s">
        <v>14</v>
      </c>
      <c r="D8" s="7">
        <f t="shared" si="0"/>
        <v>5</v>
      </c>
      <c r="E8" s="7">
        <f t="shared" si="1"/>
        <v>6</v>
      </c>
      <c r="F8" s="7">
        <v>1</v>
      </c>
      <c r="G8" s="60"/>
      <c r="H8" s="60"/>
      <c r="I8" s="60"/>
      <c r="J8" s="45"/>
      <c r="K8" s="7">
        <f t="shared" si="2"/>
        <v>20</v>
      </c>
      <c r="L8" s="60"/>
      <c r="M8" s="60"/>
      <c r="N8" s="16">
        <v>26.6386</v>
      </c>
      <c r="O8" s="60"/>
      <c r="P8" s="75"/>
      <c r="Q8" s="78"/>
      <c r="R8" s="81"/>
    </row>
    <row r="9" spans="1:18" x14ac:dyDescent="0.25">
      <c r="A9" s="5">
        <v>7</v>
      </c>
      <c r="B9" s="9"/>
      <c r="C9" s="14" t="s">
        <v>15</v>
      </c>
      <c r="D9" s="7">
        <f t="shared" si="0"/>
        <v>6</v>
      </c>
      <c r="E9" s="7">
        <f t="shared" si="1"/>
        <v>7</v>
      </c>
      <c r="F9" s="7">
        <v>1</v>
      </c>
      <c r="G9" s="60"/>
      <c r="H9" s="60"/>
      <c r="I9" s="60"/>
      <c r="J9" s="45"/>
      <c r="K9" s="7">
        <f t="shared" si="2"/>
        <v>20</v>
      </c>
      <c r="L9" s="60"/>
      <c r="M9" s="60"/>
      <c r="N9" s="16">
        <v>22.411100000000001</v>
      </c>
      <c r="O9" s="60"/>
      <c r="P9" s="75"/>
      <c r="Q9" s="78"/>
      <c r="R9" s="81"/>
    </row>
    <row r="10" spans="1:18" x14ac:dyDescent="0.25">
      <c r="A10" s="5">
        <v>8</v>
      </c>
      <c r="B10" s="9"/>
      <c r="C10" s="14" t="s">
        <v>16</v>
      </c>
      <c r="D10" s="7">
        <f t="shared" si="0"/>
        <v>7</v>
      </c>
      <c r="E10" s="7">
        <f t="shared" si="1"/>
        <v>8</v>
      </c>
      <c r="F10" s="7">
        <v>1</v>
      </c>
      <c r="G10" s="60"/>
      <c r="H10" s="60"/>
      <c r="I10" s="60"/>
      <c r="J10" s="45"/>
      <c r="K10" s="7">
        <f t="shared" si="2"/>
        <v>20</v>
      </c>
      <c r="L10" s="60"/>
      <c r="M10" s="60"/>
      <c r="N10" s="16">
        <v>22.432500000000001</v>
      </c>
      <c r="O10" s="60"/>
      <c r="P10" s="75"/>
      <c r="Q10" s="78"/>
      <c r="R10" s="81"/>
    </row>
    <row r="11" spans="1:18" x14ac:dyDescent="0.25">
      <c r="A11" s="5">
        <v>9</v>
      </c>
      <c r="B11" s="9"/>
      <c r="C11" s="14" t="s">
        <v>17</v>
      </c>
      <c r="D11" s="7">
        <f t="shared" si="0"/>
        <v>8</v>
      </c>
      <c r="E11" s="7">
        <f t="shared" si="1"/>
        <v>9</v>
      </c>
      <c r="F11" s="7">
        <v>1</v>
      </c>
      <c r="G11" s="60"/>
      <c r="H11" s="60"/>
      <c r="I11" s="60"/>
      <c r="J11" s="45"/>
      <c r="K11" s="7">
        <f t="shared" si="2"/>
        <v>20</v>
      </c>
      <c r="L11" s="60"/>
      <c r="M11" s="60"/>
      <c r="N11" s="16">
        <v>22.638500000000001</v>
      </c>
      <c r="O11" s="60"/>
      <c r="P11" s="75"/>
      <c r="Q11" s="78"/>
      <c r="R11" s="81"/>
    </row>
    <row r="12" spans="1:18" s="2" customFormat="1" x14ac:dyDescent="0.25">
      <c r="A12" s="5">
        <v>10</v>
      </c>
      <c r="B12" s="9"/>
      <c r="C12" s="14" t="s">
        <v>18</v>
      </c>
      <c r="D12" s="7">
        <f t="shared" si="0"/>
        <v>9</v>
      </c>
      <c r="E12" s="7">
        <f t="shared" si="1"/>
        <v>10</v>
      </c>
      <c r="F12" s="7">
        <v>1</v>
      </c>
      <c r="G12" s="60"/>
      <c r="H12" s="60"/>
      <c r="I12" s="60"/>
      <c r="J12" s="45"/>
      <c r="K12" s="7">
        <f t="shared" si="2"/>
        <v>20</v>
      </c>
      <c r="L12" s="60"/>
      <c r="M12" s="60"/>
      <c r="N12" s="16">
        <v>23.980599999999999</v>
      </c>
      <c r="O12" s="60"/>
      <c r="P12" s="75"/>
      <c r="Q12" s="78"/>
      <c r="R12" s="81"/>
    </row>
    <row r="13" spans="1:18" x14ac:dyDescent="0.25">
      <c r="A13" s="5">
        <v>11</v>
      </c>
      <c r="B13" s="10"/>
      <c r="C13" s="14" t="s">
        <v>19</v>
      </c>
      <c r="D13" s="7">
        <f t="shared" si="0"/>
        <v>10</v>
      </c>
      <c r="E13" s="7">
        <f t="shared" si="1"/>
        <v>11</v>
      </c>
      <c r="F13" s="7">
        <v>1</v>
      </c>
      <c r="G13" s="61"/>
      <c r="H13" s="61"/>
      <c r="I13" s="61"/>
      <c r="J13" s="20"/>
      <c r="K13" s="7">
        <f t="shared" si="2"/>
        <v>20</v>
      </c>
      <c r="L13" s="61"/>
      <c r="M13" s="61"/>
      <c r="N13" s="16">
        <v>23.482600000000001</v>
      </c>
      <c r="O13" s="61"/>
      <c r="P13" s="76"/>
      <c r="Q13" s="79"/>
      <c r="R13" s="82"/>
    </row>
    <row r="14" spans="1:18" x14ac:dyDescent="0.25">
      <c r="A14" s="5">
        <v>12</v>
      </c>
      <c r="B14" s="11" t="s">
        <v>62</v>
      </c>
      <c r="C14" s="5" t="s">
        <v>20</v>
      </c>
      <c r="D14" s="7">
        <v>0</v>
      </c>
      <c r="E14" s="7">
        <v>1</v>
      </c>
      <c r="F14" s="7">
        <v>1</v>
      </c>
      <c r="G14" s="59">
        <v>15</v>
      </c>
      <c r="H14" s="59">
        <v>0</v>
      </c>
      <c r="I14" s="59">
        <v>15</v>
      </c>
      <c r="J14" s="33"/>
      <c r="K14" s="7">
        <f>200/15</f>
        <v>13.333333333333334</v>
      </c>
      <c r="L14" s="59" t="s">
        <v>77</v>
      </c>
      <c r="M14" s="59">
        <v>200</v>
      </c>
      <c r="N14" s="16">
        <v>31.8718</v>
      </c>
      <c r="O14" s="59">
        <v>32.270000000000003</v>
      </c>
      <c r="P14" s="74">
        <v>4.03</v>
      </c>
      <c r="Q14" s="77">
        <v>602</v>
      </c>
      <c r="R14" s="77">
        <v>58</v>
      </c>
    </row>
    <row r="15" spans="1:18" x14ac:dyDescent="0.25">
      <c r="A15" s="5">
        <v>13</v>
      </c>
      <c r="B15" s="12"/>
      <c r="C15" s="5" t="s">
        <v>21</v>
      </c>
      <c r="D15" s="7">
        <f>E14</f>
        <v>1</v>
      </c>
      <c r="E15" s="7">
        <f>F15+D15</f>
        <v>2</v>
      </c>
      <c r="F15" s="7">
        <v>1</v>
      </c>
      <c r="G15" s="60"/>
      <c r="H15" s="60"/>
      <c r="I15" s="60"/>
      <c r="J15" s="45"/>
      <c r="K15" s="7">
        <f t="shared" ref="K15:K28" si="3">200/15</f>
        <v>13.333333333333334</v>
      </c>
      <c r="L15" s="60"/>
      <c r="M15" s="60"/>
      <c r="N15" s="16">
        <v>32.930599999999998</v>
      </c>
      <c r="O15" s="60"/>
      <c r="P15" s="75"/>
      <c r="Q15" s="78"/>
      <c r="R15" s="78"/>
    </row>
    <row r="16" spans="1:18" x14ac:dyDescent="0.25">
      <c r="A16" s="5">
        <v>14</v>
      </c>
      <c r="B16" s="12"/>
      <c r="C16" s="5" t="s">
        <v>22</v>
      </c>
      <c r="D16" s="7">
        <f t="shared" ref="D16:D28" si="4">E15</f>
        <v>2</v>
      </c>
      <c r="E16" s="7">
        <f t="shared" ref="E16:E28" si="5">F16+D16</f>
        <v>3</v>
      </c>
      <c r="F16" s="7">
        <v>1</v>
      </c>
      <c r="G16" s="60"/>
      <c r="H16" s="60"/>
      <c r="I16" s="60"/>
      <c r="J16" s="45"/>
      <c r="K16" s="7">
        <f t="shared" si="3"/>
        <v>13.333333333333334</v>
      </c>
      <c r="L16" s="60"/>
      <c r="M16" s="60"/>
      <c r="N16" s="16">
        <v>32.8874</v>
      </c>
      <c r="O16" s="60"/>
      <c r="P16" s="75"/>
      <c r="Q16" s="78"/>
      <c r="R16" s="78"/>
    </row>
    <row r="17" spans="1:18" x14ac:dyDescent="0.25">
      <c r="A17" s="5">
        <v>15</v>
      </c>
      <c r="B17" s="12"/>
      <c r="C17" s="5" t="s">
        <v>23</v>
      </c>
      <c r="D17" s="7">
        <f t="shared" si="4"/>
        <v>3</v>
      </c>
      <c r="E17" s="7">
        <f t="shared" si="5"/>
        <v>4</v>
      </c>
      <c r="F17" s="7">
        <v>1</v>
      </c>
      <c r="G17" s="60"/>
      <c r="H17" s="60"/>
      <c r="I17" s="60"/>
      <c r="J17" s="45"/>
      <c r="K17" s="7">
        <f t="shared" si="3"/>
        <v>13.333333333333334</v>
      </c>
      <c r="L17" s="60"/>
      <c r="M17" s="60"/>
      <c r="N17" s="16">
        <v>33.887900000000002</v>
      </c>
      <c r="O17" s="60"/>
      <c r="P17" s="75"/>
      <c r="Q17" s="78"/>
      <c r="R17" s="78"/>
    </row>
    <row r="18" spans="1:18" x14ac:dyDescent="0.25">
      <c r="A18" s="5">
        <v>16</v>
      </c>
      <c r="B18" s="12"/>
      <c r="C18" s="14" t="s">
        <v>24</v>
      </c>
      <c r="D18" s="7">
        <f t="shared" si="4"/>
        <v>4</v>
      </c>
      <c r="E18" s="7">
        <f t="shared" si="5"/>
        <v>5</v>
      </c>
      <c r="F18" s="7">
        <v>1</v>
      </c>
      <c r="G18" s="60"/>
      <c r="H18" s="60"/>
      <c r="I18" s="60"/>
      <c r="J18" s="45"/>
      <c r="K18" s="7">
        <f t="shared" si="3"/>
        <v>13.333333333333334</v>
      </c>
      <c r="L18" s="60"/>
      <c r="M18" s="60"/>
      <c r="N18" s="16">
        <v>34.320300000000003</v>
      </c>
      <c r="O18" s="60"/>
      <c r="P18" s="75"/>
      <c r="Q18" s="78"/>
      <c r="R18" s="78"/>
    </row>
    <row r="19" spans="1:18" x14ac:dyDescent="0.25">
      <c r="A19" s="5">
        <v>17</v>
      </c>
      <c r="B19" s="12"/>
      <c r="C19" s="14" t="s">
        <v>25</v>
      </c>
      <c r="D19" s="7">
        <f t="shared" si="4"/>
        <v>5</v>
      </c>
      <c r="E19" s="7">
        <f t="shared" si="5"/>
        <v>6</v>
      </c>
      <c r="F19" s="7">
        <v>1</v>
      </c>
      <c r="G19" s="60"/>
      <c r="H19" s="60"/>
      <c r="I19" s="60"/>
      <c r="J19" s="45"/>
      <c r="K19" s="7">
        <f t="shared" si="3"/>
        <v>13.333333333333334</v>
      </c>
      <c r="L19" s="60"/>
      <c r="M19" s="60"/>
      <c r="N19" s="16">
        <v>31.0505</v>
      </c>
      <c r="O19" s="60"/>
      <c r="P19" s="75"/>
      <c r="Q19" s="78"/>
      <c r="R19" s="78"/>
    </row>
    <row r="20" spans="1:18" x14ac:dyDescent="0.25">
      <c r="A20" s="5">
        <v>18</v>
      </c>
      <c r="B20" s="9"/>
      <c r="C20" s="14" t="s">
        <v>26</v>
      </c>
      <c r="D20" s="7">
        <f t="shared" si="4"/>
        <v>6</v>
      </c>
      <c r="E20" s="7">
        <f t="shared" si="5"/>
        <v>7</v>
      </c>
      <c r="F20" s="7">
        <v>1</v>
      </c>
      <c r="G20" s="60"/>
      <c r="H20" s="60"/>
      <c r="I20" s="60"/>
      <c r="J20" s="45"/>
      <c r="K20" s="7">
        <f t="shared" si="3"/>
        <v>13.333333333333334</v>
      </c>
      <c r="L20" s="60"/>
      <c r="M20" s="60"/>
      <c r="N20" s="16">
        <v>31.758299999999998</v>
      </c>
      <c r="O20" s="60"/>
      <c r="P20" s="75"/>
      <c r="Q20" s="78"/>
      <c r="R20" s="78"/>
    </row>
    <row r="21" spans="1:18" x14ac:dyDescent="0.25">
      <c r="A21" s="5">
        <v>19</v>
      </c>
      <c r="B21" s="9"/>
      <c r="C21" s="14" t="s">
        <v>27</v>
      </c>
      <c r="D21" s="7">
        <f t="shared" si="4"/>
        <v>7</v>
      </c>
      <c r="E21" s="7">
        <f t="shared" si="5"/>
        <v>8</v>
      </c>
      <c r="F21" s="7">
        <v>1</v>
      </c>
      <c r="G21" s="60"/>
      <c r="H21" s="60"/>
      <c r="I21" s="60"/>
      <c r="J21" s="45"/>
      <c r="K21" s="7">
        <f t="shared" si="3"/>
        <v>13.333333333333334</v>
      </c>
      <c r="L21" s="60"/>
      <c r="M21" s="60"/>
      <c r="N21" s="16">
        <v>29.502500000000001</v>
      </c>
      <c r="O21" s="60"/>
      <c r="P21" s="75"/>
      <c r="Q21" s="78"/>
      <c r="R21" s="78"/>
    </row>
    <row r="22" spans="1:18" x14ac:dyDescent="0.25">
      <c r="A22" s="5">
        <v>20</v>
      </c>
      <c r="B22" s="9"/>
      <c r="C22" s="14" t="s">
        <v>28</v>
      </c>
      <c r="D22" s="7">
        <f t="shared" si="4"/>
        <v>8</v>
      </c>
      <c r="E22" s="7">
        <f t="shared" si="5"/>
        <v>9</v>
      </c>
      <c r="F22" s="7">
        <v>1</v>
      </c>
      <c r="G22" s="60"/>
      <c r="H22" s="60"/>
      <c r="I22" s="60"/>
      <c r="J22" s="45"/>
      <c r="K22" s="7">
        <f t="shared" si="3"/>
        <v>13.333333333333334</v>
      </c>
      <c r="L22" s="60"/>
      <c r="M22" s="60"/>
      <c r="N22" s="16">
        <v>34.078400000000002</v>
      </c>
      <c r="O22" s="60"/>
      <c r="P22" s="75"/>
      <c r="Q22" s="78"/>
      <c r="R22" s="78"/>
    </row>
    <row r="23" spans="1:18" x14ac:dyDescent="0.25">
      <c r="A23" s="5">
        <v>21</v>
      </c>
      <c r="B23" s="9"/>
      <c r="C23" s="14" t="s">
        <v>29</v>
      </c>
      <c r="D23" s="7">
        <f t="shared" si="4"/>
        <v>9</v>
      </c>
      <c r="E23" s="7">
        <f t="shared" si="5"/>
        <v>10</v>
      </c>
      <c r="F23" s="7">
        <v>1</v>
      </c>
      <c r="G23" s="60"/>
      <c r="H23" s="60"/>
      <c r="I23" s="60"/>
      <c r="J23" s="45"/>
      <c r="K23" s="7">
        <f t="shared" si="3"/>
        <v>13.333333333333334</v>
      </c>
      <c r="L23" s="60"/>
      <c r="M23" s="60"/>
      <c r="N23" s="16">
        <v>33.134399999999999</v>
      </c>
      <c r="O23" s="60"/>
      <c r="P23" s="75"/>
      <c r="Q23" s="78"/>
      <c r="R23" s="78"/>
    </row>
    <row r="24" spans="1:18" x14ac:dyDescent="0.25">
      <c r="A24" s="5">
        <v>22</v>
      </c>
      <c r="B24" s="9"/>
      <c r="C24" s="14" t="s">
        <v>30</v>
      </c>
      <c r="D24" s="7">
        <f t="shared" si="4"/>
        <v>10</v>
      </c>
      <c r="E24" s="7">
        <f t="shared" si="5"/>
        <v>11</v>
      </c>
      <c r="F24" s="7">
        <v>1</v>
      </c>
      <c r="G24" s="60"/>
      <c r="H24" s="60"/>
      <c r="I24" s="60"/>
      <c r="J24" s="45"/>
      <c r="K24" s="7">
        <f t="shared" si="3"/>
        <v>13.333333333333334</v>
      </c>
      <c r="L24" s="60"/>
      <c r="M24" s="60"/>
      <c r="N24" s="16">
        <v>33.024500000000003</v>
      </c>
      <c r="O24" s="60"/>
      <c r="P24" s="75"/>
      <c r="Q24" s="78"/>
      <c r="R24" s="78"/>
    </row>
    <row r="25" spans="1:18" x14ac:dyDescent="0.25">
      <c r="A25" s="5">
        <v>23</v>
      </c>
      <c r="B25" s="9"/>
      <c r="C25" s="5" t="s">
        <v>31</v>
      </c>
      <c r="D25" s="7">
        <f>E24</f>
        <v>11</v>
      </c>
      <c r="E25" s="7">
        <f t="shared" si="5"/>
        <v>12</v>
      </c>
      <c r="F25" s="7">
        <v>1</v>
      </c>
      <c r="G25" s="60"/>
      <c r="H25" s="60"/>
      <c r="I25" s="60"/>
      <c r="J25" s="45"/>
      <c r="K25" s="7">
        <f t="shared" si="3"/>
        <v>13.333333333333334</v>
      </c>
      <c r="L25" s="60"/>
      <c r="M25" s="60"/>
      <c r="N25" s="16">
        <v>30.794699999999999</v>
      </c>
      <c r="O25" s="60"/>
      <c r="P25" s="75"/>
      <c r="Q25" s="78"/>
      <c r="R25" s="78"/>
    </row>
    <row r="26" spans="1:18" x14ac:dyDescent="0.25">
      <c r="A26" s="5">
        <v>24</v>
      </c>
      <c r="B26" s="9"/>
      <c r="C26" s="5" t="s">
        <v>32</v>
      </c>
      <c r="D26" s="7">
        <f t="shared" si="4"/>
        <v>12</v>
      </c>
      <c r="E26" s="7">
        <f t="shared" si="5"/>
        <v>13</v>
      </c>
      <c r="F26" s="7">
        <v>1</v>
      </c>
      <c r="G26" s="60"/>
      <c r="H26" s="60"/>
      <c r="I26" s="60"/>
      <c r="J26" s="45"/>
      <c r="K26" s="7">
        <f t="shared" si="3"/>
        <v>13.333333333333334</v>
      </c>
      <c r="L26" s="60"/>
      <c r="M26" s="60"/>
      <c r="N26" s="16">
        <v>34.168799999999997</v>
      </c>
      <c r="O26" s="60"/>
      <c r="P26" s="75"/>
      <c r="Q26" s="78"/>
      <c r="R26" s="78"/>
    </row>
    <row r="27" spans="1:18" x14ac:dyDescent="0.25">
      <c r="A27" s="5">
        <v>25</v>
      </c>
      <c r="B27" s="9"/>
      <c r="C27" s="5" t="s">
        <v>33</v>
      </c>
      <c r="D27" s="7">
        <f t="shared" si="4"/>
        <v>13</v>
      </c>
      <c r="E27" s="7">
        <f t="shared" si="5"/>
        <v>14</v>
      </c>
      <c r="F27" s="7">
        <v>1</v>
      </c>
      <c r="G27" s="60"/>
      <c r="H27" s="60"/>
      <c r="I27" s="60"/>
      <c r="J27" s="45"/>
      <c r="K27" s="7">
        <f t="shared" si="3"/>
        <v>13.333333333333334</v>
      </c>
      <c r="L27" s="60"/>
      <c r="M27" s="60"/>
      <c r="N27" s="16">
        <v>29.8596</v>
      </c>
      <c r="O27" s="60"/>
      <c r="P27" s="75"/>
      <c r="Q27" s="78"/>
      <c r="R27" s="78"/>
    </row>
    <row r="28" spans="1:18" x14ac:dyDescent="0.25">
      <c r="A28" s="5">
        <v>26</v>
      </c>
      <c r="B28" s="10"/>
      <c r="C28" s="5" t="s">
        <v>34</v>
      </c>
      <c r="D28" s="7">
        <f t="shared" si="4"/>
        <v>14</v>
      </c>
      <c r="E28" s="7">
        <f t="shared" si="5"/>
        <v>15</v>
      </c>
      <c r="F28" s="7">
        <v>1</v>
      </c>
      <c r="G28" s="61"/>
      <c r="H28" s="61"/>
      <c r="I28" s="61"/>
      <c r="J28" s="20"/>
      <c r="K28" s="7">
        <f t="shared" si="3"/>
        <v>13.333333333333334</v>
      </c>
      <c r="L28" s="61"/>
      <c r="M28" s="61"/>
      <c r="N28" s="16">
        <v>30.7302</v>
      </c>
      <c r="O28" s="61"/>
      <c r="P28" s="76"/>
      <c r="Q28" s="79"/>
      <c r="R28" s="79"/>
    </row>
    <row r="29" spans="1:18" x14ac:dyDescent="0.25">
      <c r="A29" s="5">
        <v>27</v>
      </c>
      <c r="B29" s="15" t="s">
        <v>63</v>
      </c>
      <c r="C29" s="5" t="s">
        <v>35</v>
      </c>
      <c r="D29" s="7">
        <v>0</v>
      </c>
      <c r="E29" s="7">
        <v>1</v>
      </c>
      <c r="F29" s="7">
        <v>1</v>
      </c>
      <c r="G29" s="7"/>
      <c r="H29" s="7"/>
      <c r="I29" s="7"/>
      <c r="J29" s="7"/>
      <c r="K29" s="7"/>
      <c r="L29" s="7"/>
      <c r="M29" s="7"/>
      <c r="N29" s="16">
        <v>18.6891</v>
      </c>
      <c r="O29" s="17"/>
      <c r="P29" s="44">
        <v>2.5682999999999998</v>
      </c>
      <c r="Q29" s="26">
        <v>814</v>
      </c>
      <c r="R29" s="26">
        <v>45</v>
      </c>
    </row>
    <row r="30" spans="1:18" x14ac:dyDescent="0.25">
      <c r="A30" s="5">
        <v>28</v>
      </c>
      <c r="B30" s="9"/>
      <c r="C30" s="5" t="s">
        <v>36</v>
      </c>
      <c r="D30" s="7">
        <f>E29</f>
        <v>1</v>
      </c>
      <c r="E30" s="7">
        <f>F30+D30</f>
        <v>2</v>
      </c>
      <c r="F30" s="7">
        <v>1</v>
      </c>
      <c r="G30" s="7"/>
      <c r="H30" s="7"/>
      <c r="I30" s="7"/>
      <c r="J30" s="7"/>
      <c r="K30" s="7"/>
      <c r="L30" s="7"/>
      <c r="M30" s="7"/>
      <c r="N30" s="16">
        <v>15.6031</v>
      </c>
      <c r="O30" s="17"/>
      <c r="P30" s="44">
        <v>3.1871999999999998</v>
      </c>
      <c r="Q30" s="26">
        <v>816.00000000000011</v>
      </c>
      <c r="R30" s="26">
        <v>33</v>
      </c>
    </row>
    <row r="31" spans="1:18" x14ac:dyDescent="0.25">
      <c r="A31" s="5">
        <v>29</v>
      </c>
      <c r="B31" s="9"/>
      <c r="C31" s="14" t="s">
        <v>37</v>
      </c>
      <c r="D31" s="7">
        <f t="shared" ref="D31:D42" si="6">E30</f>
        <v>2</v>
      </c>
      <c r="E31" s="7">
        <f t="shared" ref="E31:E42" si="7">F31+D31</f>
        <v>3</v>
      </c>
      <c r="F31" s="7">
        <v>1</v>
      </c>
      <c r="G31" s="59">
        <v>8</v>
      </c>
      <c r="H31" s="59">
        <v>2</v>
      </c>
      <c r="I31" s="59">
        <v>10</v>
      </c>
      <c r="J31" s="33"/>
      <c r="K31" s="7">
        <f>200/8</f>
        <v>25</v>
      </c>
      <c r="L31" s="59" t="s">
        <v>78</v>
      </c>
      <c r="M31" s="59">
        <v>200</v>
      </c>
      <c r="N31" s="16">
        <v>21.571999999999999</v>
      </c>
      <c r="O31" s="80">
        <v>26.59</v>
      </c>
      <c r="P31" s="62">
        <v>3.64</v>
      </c>
      <c r="Q31" s="65">
        <v>511</v>
      </c>
      <c r="R31" s="68">
        <v>38</v>
      </c>
    </row>
    <row r="32" spans="1:18" x14ac:dyDescent="0.25">
      <c r="A32" s="5">
        <v>30</v>
      </c>
      <c r="B32" s="9"/>
      <c r="C32" s="14" t="s">
        <v>38</v>
      </c>
      <c r="D32" s="7">
        <f t="shared" si="6"/>
        <v>3</v>
      </c>
      <c r="E32" s="7">
        <f t="shared" si="7"/>
        <v>4</v>
      </c>
      <c r="F32" s="7">
        <v>1</v>
      </c>
      <c r="G32" s="60"/>
      <c r="H32" s="60"/>
      <c r="I32" s="60"/>
      <c r="J32" s="45"/>
      <c r="K32" s="7">
        <f t="shared" ref="K32:K38" si="8">200/8</f>
        <v>25</v>
      </c>
      <c r="L32" s="60"/>
      <c r="M32" s="60"/>
      <c r="N32" s="16">
        <v>28.061599999999999</v>
      </c>
      <c r="O32" s="81"/>
      <c r="P32" s="63"/>
      <c r="Q32" s="66"/>
      <c r="R32" s="69"/>
    </row>
    <row r="33" spans="1:19" x14ac:dyDescent="0.25">
      <c r="A33" s="5">
        <v>31</v>
      </c>
      <c r="B33" s="9"/>
      <c r="C33" s="14" t="s">
        <v>39</v>
      </c>
      <c r="D33" s="7">
        <f t="shared" si="6"/>
        <v>4</v>
      </c>
      <c r="E33" s="7">
        <f t="shared" si="7"/>
        <v>5</v>
      </c>
      <c r="F33" s="7">
        <v>1</v>
      </c>
      <c r="G33" s="60"/>
      <c r="H33" s="60"/>
      <c r="I33" s="60"/>
      <c r="J33" s="45"/>
      <c r="K33" s="7">
        <f t="shared" si="8"/>
        <v>25</v>
      </c>
      <c r="L33" s="60"/>
      <c r="M33" s="60"/>
      <c r="N33" s="16">
        <v>27.754899999999999</v>
      </c>
      <c r="O33" s="81"/>
      <c r="P33" s="63"/>
      <c r="Q33" s="66"/>
      <c r="R33" s="69"/>
    </row>
    <row r="34" spans="1:19" x14ac:dyDescent="0.25">
      <c r="A34" s="5">
        <v>32</v>
      </c>
      <c r="B34" s="9"/>
      <c r="C34" s="14" t="s">
        <v>40</v>
      </c>
      <c r="D34" s="7">
        <f t="shared" si="6"/>
        <v>5</v>
      </c>
      <c r="E34" s="7">
        <f t="shared" si="7"/>
        <v>6</v>
      </c>
      <c r="F34" s="7">
        <v>1</v>
      </c>
      <c r="G34" s="60"/>
      <c r="H34" s="60"/>
      <c r="I34" s="60"/>
      <c r="J34" s="45"/>
      <c r="K34" s="7">
        <f t="shared" si="8"/>
        <v>25</v>
      </c>
      <c r="L34" s="60"/>
      <c r="M34" s="60"/>
      <c r="N34" s="16">
        <v>25.2331</v>
      </c>
      <c r="O34" s="81"/>
      <c r="P34" s="63"/>
      <c r="Q34" s="66"/>
      <c r="R34" s="69"/>
    </row>
    <row r="35" spans="1:19" ht="15" customHeight="1" x14ac:dyDescent="0.25">
      <c r="A35" s="5">
        <v>33</v>
      </c>
      <c r="B35" s="9"/>
      <c r="C35" s="14" t="s">
        <v>41</v>
      </c>
      <c r="D35" s="7">
        <f t="shared" si="6"/>
        <v>6</v>
      </c>
      <c r="E35" s="7">
        <f t="shared" si="7"/>
        <v>7</v>
      </c>
      <c r="F35" s="7">
        <v>1</v>
      </c>
      <c r="G35" s="60"/>
      <c r="H35" s="60"/>
      <c r="I35" s="60"/>
      <c r="J35" s="45"/>
      <c r="K35" s="7">
        <f t="shared" si="8"/>
        <v>25</v>
      </c>
      <c r="L35" s="60"/>
      <c r="M35" s="60"/>
      <c r="N35" s="16">
        <v>30.246200000000002</v>
      </c>
      <c r="O35" s="81"/>
      <c r="P35" s="63"/>
      <c r="Q35" s="66"/>
      <c r="R35" s="69"/>
    </row>
    <row r="36" spans="1:19" x14ac:dyDescent="0.25">
      <c r="A36" s="5">
        <v>34</v>
      </c>
      <c r="B36" s="9"/>
      <c r="C36" s="14" t="s">
        <v>42</v>
      </c>
      <c r="D36" s="7">
        <f t="shared" si="6"/>
        <v>7</v>
      </c>
      <c r="E36" s="7">
        <f t="shared" si="7"/>
        <v>8</v>
      </c>
      <c r="F36" s="7">
        <v>1</v>
      </c>
      <c r="G36" s="60"/>
      <c r="H36" s="60"/>
      <c r="I36" s="60"/>
      <c r="J36" s="45"/>
      <c r="K36" s="7">
        <f t="shared" si="8"/>
        <v>25</v>
      </c>
      <c r="L36" s="60"/>
      <c r="M36" s="60"/>
      <c r="N36" s="16">
        <v>26.7453</v>
      </c>
      <c r="O36" s="81"/>
      <c r="P36" s="63"/>
      <c r="Q36" s="66"/>
      <c r="R36" s="69"/>
    </row>
    <row r="37" spans="1:19" x14ac:dyDescent="0.25">
      <c r="A37" s="5">
        <v>35</v>
      </c>
      <c r="B37" s="9"/>
      <c r="C37" s="14" t="s">
        <v>43</v>
      </c>
      <c r="D37" s="7">
        <f t="shared" si="6"/>
        <v>8</v>
      </c>
      <c r="E37" s="7">
        <f t="shared" si="7"/>
        <v>9</v>
      </c>
      <c r="F37" s="7">
        <v>1</v>
      </c>
      <c r="G37" s="60"/>
      <c r="H37" s="60"/>
      <c r="I37" s="60"/>
      <c r="J37" s="45"/>
      <c r="K37" s="7">
        <f t="shared" si="8"/>
        <v>25</v>
      </c>
      <c r="L37" s="60"/>
      <c r="M37" s="60"/>
      <c r="N37" s="16">
        <v>22.714200000000002</v>
      </c>
      <c r="O37" s="81"/>
      <c r="P37" s="63"/>
      <c r="Q37" s="66"/>
      <c r="R37" s="69"/>
    </row>
    <row r="38" spans="1:19" x14ac:dyDescent="0.25">
      <c r="A38" s="5">
        <v>36</v>
      </c>
      <c r="B38" s="9"/>
      <c r="C38" s="14" t="s">
        <v>44</v>
      </c>
      <c r="D38" s="7">
        <f t="shared" si="6"/>
        <v>9</v>
      </c>
      <c r="E38" s="7">
        <f t="shared" si="7"/>
        <v>10</v>
      </c>
      <c r="F38" s="7">
        <v>1</v>
      </c>
      <c r="G38" s="61"/>
      <c r="H38" s="61"/>
      <c r="I38" s="61"/>
      <c r="J38" s="20"/>
      <c r="K38" s="7">
        <f t="shared" si="8"/>
        <v>25</v>
      </c>
      <c r="L38" s="61"/>
      <c r="M38" s="61"/>
      <c r="N38" s="16">
        <v>30.423500000000001</v>
      </c>
      <c r="O38" s="82"/>
      <c r="P38" s="64"/>
      <c r="Q38" s="67"/>
      <c r="R38" s="70"/>
    </row>
    <row r="39" spans="1:19" x14ac:dyDescent="0.25">
      <c r="A39" s="5">
        <v>37</v>
      </c>
      <c r="B39" s="9"/>
      <c r="C39" s="5" t="s">
        <v>45</v>
      </c>
      <c r="D39" s="7">
        <f t="shared" si="6"/>
        <v>10</v>
      </c>
      <c r="E39" s="7">
        <f t="shared" si="7"/>
        <v>11</v>
      </c>
      <c r="F39" s="7">
        <v>1</v>
      </c>
      <c r="G39" s="7"/>
      <c r="H39" s="7"/>
      <c r="I39" s="7"/>
      <c r="J39" s="7"/>
      <c r="K39" s="7"/>
      <c r="L39" s="7"/>
      <c r="M39" s="7"/>
      <c r="N39" s="16">
        <v>19.555900000000001</v>
      </c>
      <c r="O39" s="17"/>
      <c r="P39" s="44">
        <v>3.3130999999999999</v>
      </c>
      <c r="Q39" s="26">
        <v>683</v>
      </c>
      <c r="R39" s="26">
        <v>32</v>
      </c>
      <c r="S39" s="8"/>
    </row>
    <row r="40" spans="1:19" x14ac:dyDescent="0.25">
      <c r="A40" s="5">
        <v>38</v>
      </c>
      <c r="B40" s="9"/>
      <c r="C40" s="5" t="s">
        <v>46</v>
      </c>
      <c r="D40" s="7">
        <f>E39</f>
        <v>11</v>
      </c>
      <c r="E40" s="7">
        <f t="shared" si="7"/>
        <v>12</v>
      </c>
      <c r="F40" s="7">
        <v>1</v>
      </c>
      <c r="G40" s="7"/>
      <c r="H40" s="7"/>
      <c r="I40" s="7"/>
      <c r="J40" s="7"/>
      <c r="K40" s="7"/>
      <c r="L40" s="7"/>
      <c r="M40" s="7"/>
      <c r="N40" s="16">
        <v>19.488199999999999</v>
      </c>
      <c r="O40" s="17"/>
      <c r="P40" s="44">
        <v>3.2109000000000001</v>
      </c>
      <c r="Q40" s="26">
        <v>651</v>
      </c>
      <c r="R40" s="26">
        <v>30</v>
      </c>
    </row>
    <row r="41" spans="1:19" x14ac:dyDescent="0.25">
      <c r="A41" s="5">
        <v>39</v>
      </c>
      <c r="B41" s="9"/>
      <c r="C41" s="5" t="s">
        <v>47</v>
      </c>
      <c r="D41" s="7">
        <f t="shared" si="6"/>
        <v>12</v>
      </c>
      <c r="E41" s="7">
        <f t="shared" si="7"/>
        <v>13</v>
      </c>
      <c r="F41" s="7">
        <v>1</v>
      </c>
      <c r="G41" s="7"/>
      <c r="H41" s="7"/>
      <c r="I41" s="7"/>
      <c r="J41" s="7"/>
      <c r="K41" s="7"/>
      <c r="L41" s="7"/>
      <c r="M41" s="7"/>
      <c r="N41" s="16">
        <v>27.851700000000001</v>
      </c>
      <c r="O41" s="17"/>
      <c r="P41" s="44">
        <v>4.6726999999999999</v>
      </c>
      <c r="Q41" s="26">
        <v>507</v>
      </c>
      <c r="R41" s="26">
        <v>54</v>
      </c>
    </row>
    <row r="42" spans="1:19" x14ac:dyDescent="0.25">
      <c r="A42" s="5">
        <v>40</v>
      </c>
      <c r="B42" s="10"/>
      <c r="C42" s="5" t="s">
        <v>48</v>
      </c>
      <c r="D42" s="7">
        <f t="shared" si="6"/>
        <v>13</v>
      </c>
      <c r="E42" s="7">
        <f t="shared" si="7"/>
        <v>14</v>
      </c>
      <c r="F42" s="7">
        <v>1</v>
      </c>
      <c r="G42" s="7"/>
      <c r="H42" s="7"/>
      <c r="I42" s="7"/>
      <c r="J42" s="7"/>
      <c r="K42" s="7"/>
      <c r="L42" s="7"/>
      <c r="M42" s="7"/>
      <c r="N42" s="16">
        <v>29.328600000000002</v>
      </c>
      <c r="O42" s="17"/>
      <c r="P42" s="44">
        <v>3.9910000000000001</v>
      </c>
      <c r="Q42" s="26">
        <v>492</v>
      </c>
      <c r="R42" s="26">
        <v>38</v>
      </c>
    </row>
    <row r="43" spans="1:19" x14ac:dyDescent="0.25">
      <c r="A43" s="5">
        <v>41</v>
      </c>
      <c r="B43" s="84" t="s">
        <v>64</v>
      </c>
      <c r="C43" s="5" t="s">
        <v>49</v>
      </c>
      <c r="D43" s="7">
        <v>0</v>
      </c>
      <c r="E43" s="7">
        <v>1</v>
      </c>
      <c r="F43" s="7">
        <v>1</v>
      </c>
      <c r="G43" s="59">
        <v>7</v>
      </c>
      <c r="H43" s="59">
        <v>0</v>
      </c>
      <c r="I43" s="59">
        <v>7</v>
      </c>
      <c r="J43" s="33"/>
      <c r="K43" s="7">
        <f>200/7</f>
        <v>28.571428571428573</v>
      </c>
      <c r="L43" s="59" t="s">
        <v>79</v>
      </c>
      <c r="M43" s="59">
        <v>200</v>
      </c>
      <c r="N43" s="16">
        <v>21.897500000000001</v>
      </c>
      <c r="O43" s="21">
        <v>21.9</v>
      </c>
      <c r="P43" s="71">
        <v>2.0099999999999998</v>
      </c>
      <c r="Q43" s="72">
        <v>336</v>
      </c>
      <c r="R43" s="72">
        <v>32</v>
      </c>
    </row>
    <row r="44" spans="1:19" x14ac:dyDescent="0.25">
      <c r="A44" s="5">
        <v>42</v>
      </c>
      <c r="B44" s="85"/>
      <c r="C44" s="5" t="s">
        <v>50</v>
      </c>
      <c r="D44" s="7">
        <f>E43</f>
        <v>1</v>
      </c>
      <c r="E44" s="7">
        <f>F44+D44</f>
        <v>2</v>
      </c>
      <c r="F44" s="7">
        <v>1</v>
      </c>
      <c r="G44" s="60"/>
      <c r="H44" s="60"/>
      <c r="I44" s="60"/>
      <c r="J44" s="45"/>
      <c r="K44" s="7">
        <f t="shared" ref="K44:K49" si="9">200/7</f>
        <v>28.571428571428573</v>
      </c>
      <c r="L44" s="60"/>
      <c r="M44" s="60"/>
      <c r="N44" s="16">
        <v>18.258199999999999</v>
      </c>
      <c r="O44" s="18"/>
      <c r="P44" s="71"/>
      <c r="Q44" s="73"/>
      <c r="R44" s="73"/>
    </row>
    <row r="45" spans="1:19" x14ac:dyDescent="0.25">
      <c r="A45" s="5">
        <v>43</v>
      </c>
      <c r="B45" s="85"/>
      <c r="C45" s="5" t="s">
        <v>51</v>
      </c>
      <c r="D45" s="7">
        <f t="shared" ref="D45:D54" si="10">E44</f>
        <v>2</v>
      </c>
      <c r="E45" s="7">
        <f t="shared" ref="E45:E54" si="11">F45+D45</f>
        <v>3</v>
      </c>
      <c r="F45" s="7">
        <v>1</v>
      </c>
      <c r="G45" s="60"/>
      <c r="H45" s="60"/>
      <c r="I45" s="60"/>
      <c r="J45" s="45"/>
      <c r="K45" s="7">
        <f t="shared" si="9"/>
        <v>28.571428571428573</v>
      </c>
      <c r="L45" s="60"/>
      <c r="M45" s="60"/>
      <c r="N45" s="16">
        <v>19.303100000000001</v>
      </c>
      <c r="O45" s="18"/>
      <c r="P45" s="71"/>
      <c r="Q45" s="73"/>
      <c r="R45" s="73"/>
    </row>
    <row r="46" spans="1:19" x14ac:dyDescent="0.25">
      <c r="A46" s="5">
        <v>44</v>
      </c>
      <c r="B46" s="85"/>
      <c r="C46" s="5" t="s">
        <v>52</v>
      </c>
      <c r="D46" s="7">
        <f t="shared" si="10"/>
        <v>3</v>
      </c>
      <c r="E46" s="7">
        <f t="shared" si="11"/>
        <v>4</v>
      </c>
      <c r="F46" s="7">
        <v>1</v>
      </c>
      <c r="G46" s="60"/>
      <c r="H46" s="60"/>
      <c r="I46" s="60"/>
      <c r="J46" s="45"/>
      <c r="K46" s="7">
        <f t="shared" si="9"/>
        <v>28.571428571428573</v>
      </c>
      <c r="L46" s="60"/>
      <c r="M46" s="60"/>
      <c r="N46" s="16">
        <v>24.171500000000002</v>
      </c>
      <c r="O46" s="21">
        <v>24.17</v>
      </c>
      <c r="P46" s="71"/>
      <c r="Q46" s="73"/>
      <c r="R46" s="73"/>
    </row>
    <row r="47" spans="1:19" x14ac:dyDescent="0.25">
      <c r="A47" s="5">
        <v>45</v>
      </c>
      <c r="B47" s="85"/>
      <c r="C47" s="5" t="s">
        <v>53</v>
      </c>
      <c r="D47" s="7">
        <f t="shared" si="10"/>
        <v>4</v>
      </c>
      <c r="E47" s="7">
        <f t="shared" si="11"/>
        <v>5</v>
      </c>
      <c r="F47" s="7">
        <v>1</v>
      </c>
      <c r="G47" s="60"/>
      <c r="H47" s="60"/>
      <c r="I47" s="60"/>
      <c r="J47" s="45"/>
      <c r="K47" s="7">
        <f t="shared" si="9"/>
        <v>28.571428571428573</v>
      </c>
      <c r="L47" s="60"/>
      <c r="M47" s="60"/>
      <c r="N47" s="16">
        <v>19.809699999999999</v>
      </c>
      <c r="O47" s="18"/>
      <c r="P47" s="71"/>
      <c r="Q47" s="73"/>
      <c r="R47" s="73"/>
    </row>
    <row r="48" spans="1:19" x14ac:dyDescent="0.25">
      <c r="A48" s="5">
        <v>46</v>
      </c>
      <c r="B48" s="85"/>
      <c r="C48" s="14" t="s">
        <v>54</v>
      </c>
      <c r="D48" s="7">
        <f t="shared" si="10"/>
        <v>5</v>
      </c>
      <c r="E48" s="7">
        <f t="shared" si="11"/>
        <v>6</v>
      </c>
      <c r="F48" s="7">
        <v>1</v>
      </c>
      <c r="G48" s="60"/>
      <c r="H48" s="60"/>
      <c r="I48" s="60"/>
      <c r="J48" s="45"/>
      <c r="K48" s="7">
        <f t="shared" si="9"/>
        <v>28.571428571428573</v>
      </c>
      <c r="L48" s="60"/>
      <c r="M48" s="60"/>
      <c r="N48" s="16">
        <v>26.093800000000002</v>
      </c>
      <c r="O48" s="87">
        <v>25.92</v>
      </c>
      <c r="P48" s="71"/>
      <c r="Q48" s="73"/>
      <c r="R48" s="73"/>
    </row>
    <row r="49" spans="1:18" x14ac:dyDescent="0.25">
      <c r="A49" s="5">
        <v>47</v>
      </c>
      <c r="B49" s="85"/>
      <c r="C49" s="14" t="s">
        <v>55</v>
      </c>
      <c r="D49" s="7">
        <f t="shared" si="10"/>
        <v>6</v>
      </c>
      <c r="E49" s="7">
        <f t="shared" si="11"/>
        <v>7</v>
      </c>
      <c r="F49" s="7">
        <v>1</v>
      </c>
      <c r="G49" s="61"/>
      <c r="H49" s="61"/>
      <c r="I49" s="61"/>
      <c r="J49" s="20"/>
      <c r="K49" s="7">
        <f t="shared" si="9"/>
        <v>28.571428571428573</v>
      </c>
      <c r="L49" s="61"/>
      <c r="M49" s="61"/>
      <c r="N49" s="16">
        <v>25.738499999999998</v>
      </c>
      <c r="O49" s="87"/>
      <c r="P49" s="71"/>
      <c r="Q49" s="73"/>
      <c r="R49" s="73"/>
    </row>
    <row r="50" spans="1:18" x14ac:dyDescent="0.25">
      <c r="A50" s="5">
        <v>48</v>
      </c>
      <c r="B50" s="85"/>
      <c r="C50" s="14" t="s">
        <v>56</v>
      </c>
      <c r="D50" s="7">
        <f t="shared" si="10"/>
        <v>7</v>
      </c>
      <c r="E50" s="7">
        <f t="shared" si="11"/>
        <v>7.7</v>
      </c>
      <c r="F50" s="7">
        <v>0.7</v>
      </c>
      <c r="G50" s="7"/>
      <c r="H50" s="7"/>
      <c r="I50" s="7"/>
      <c r="J50" s="7"/>
      <c r="K50" s="7"/>
      <c r="L50" s="7"/>
      <c r="M50" s="7"/>
      <c r="N50" s="16">
        <v>15.260899999999999</v>
      </c>
      <c r="O50" s="17"/>
      <c r="P50" s="7">
        <v>1.8771</v>
      </c>
      <c r="Q50" s="26">
        <v>179</v>
      </c>
      <c r="R50" s="26">
        <v>27</v>
      </c>
    </row>
    <row r="51" spans="1:18" x14ac:dyDescent="0.25">
      <c r="A51" s="5">
        <v>49</v>
      </c>
      <c r="B51" s="85"/>
      <c r="C51" s="14" t="s">
        <v>57</v>
      </c>
      <c r="D51" s="7">
        <f t="shared" si="10"/>
        <v>7.7</v>
      </c>
      <c r="E51" s="7">
        <f t="shared" si="11"/>
        <v>8.4</v>
      </c>
      <c r="F51" s="7">
        <v>0.7</v>
      </c>
      <c r="G51" s="7"/>
      <c r="H51" s="7"/>
      <c r="I51" s="7"/>
      <c r="J51" s="7"/>
      <c r="K51" s="7"/>
      <c r="L51" s="7"/>
      <c r="M51" s="7"/>
      <c r="N51" s="16">
        <v>11.789300000000001</v>
      </c>
      <c r="O51" s="17"/>
      <c r="P51" s="44">
        <v>2.0966999999999998</v>
      </c>
      <c r="Q51" s="26">
        <v>182</v>
      </c>
      <c r="R51" s="26">
        <v>30</v>
      </c>
    </row>
    <row r="52" spans="1:18" x14ac:dyDescent="0.25">
      <c r="A52" s="5">
        <v>50</v>
      </c>
      <c r="B52" s="85"/>
      <c r="C52" s="5" t="s">
        <v>58</v>
      </c>
      <c r="D52" s="7">
        <f t="shared" si="10"/>
        <v>8.4</v>
      </c>
      <c r="E52" s="7">
        <f t="shared" si="11"/>
        <v>9</v>
      </c>
      <c r="F52" s="7">
        <v>0.6</v>
      </c>
      <c r="G52" s="7"/>
      <c r="H52" s="7"/>
      <c r="I52" s="7"/>
      <c r="J52" s="7"/>
      <c r="K52" s="7"/>
      <c r="L52" s="7"/>
      <c r="M52" s="7"/>
      <c r="N52" s="16">
        <v>22.053699999999999</v>
      </c>
      <c r="O52" s="17"/>
      <c r="P52" s="7">
        <v>1.6354</v>
      </c>
      <c r="Q52" s="26">
        <v>151</v>
      </c>
      <c r="R52" s="26">
        <v>20</v>
      </c>
    </row>
    <row r="53" spans="1:18" x14ac:dyDescent="0.25">
      <c r="A53" s="5">
        <v>51</v>
      </c>
      <c r="B53" s="85"/>
      <c r="C53" s="5" t="s">
        <v>59</v>
      </c>
      <c r="D53" s="7">
        <f t="shared" si="10"/>
        <v>9</v>
      </c>
      <c r="E53" s="7">
        <f t="shared" si="11"/>
        <v>10</v>
      </c>
      <c r="F53" s="7">
        <v>1</v>
      </c>
      <c r="G53" s="7"/>
      <c r="H53" s="7"/>
      <c r="I53" s="7"/>
      <c r="J53" s="7"/>
      <c r="K53" s="7"/>
      <c r="L53" s="7"/>
      <c r="M53" s="7"/>
      <c r="N53" s="16">
        <v>11.1759</v>
      </c>
      <c r="O53" s="17"/>
      <c r="P53" s="7">
        <v>1.0284</v>
      </c>
      <c r="Q53" s="26">
        <v>178</v>
      </c>
      <c r="R53" s="26">
        <v>10</v>
      </c>
    </row>
    <row r="54" spans="1:18" x14ac:dyDescent="0.25">
      <c r="A54" s="5">
        <v>52</v>
      </c>
      <c r="B54" s="86"/>
      <c r="C54" s="5" t="s">
        <v>60</v>
      </c>
      <c r="D54" s="7">
        <f t="shared" si="10"/>
        <v>10</v>
      </c>
      <c r="E54" s="7">
        <f t="shared" si="11"/>
        <v>11</v>
      </c>
      <c r="F54" s="7">
        <v>1</v>
      </c>
      <c r="G54" s="7"/>
      <c r="H54" s="7"/>
      <c r="I54" s="7"/>
      <c r="J54" s="7"/>
      <c r="K54" s="7"/>
      <c r="L54" s="7"/>
      <c r="M54" s="7"/>
      <c r="N54" s="16">
        <v>23.988800000000001</v>
      </c>
      <c r="O54" s="17"/>
      <c r="P54" s="7">
        <v>1.9454</v>
      </c>
      <c r="Q54" s="26">
        <v>248</v>
      </c>
      <c r="R54" s="26">
        <v>23</v>
      </c>
    </row>
    <row r="55" spans="1:18" x14ac:dyDescent="0.25">
      <c r="A55" s="17"/>
      <c r="B55" s="4" t="s">
        <v>82</v>
      </c>
      <c r="C55" s="5" t="s">
        <v>83</v>
      </c>
      <c r="D55" s="7">
        <v>0</v>
      </c>
      <c r="E55" s="7">
        <v>1</v>
      </c>
      <c r="F55" s="7">
        <f>E55-D55</f>
        <v>1</v>
      </c>
      <c r="G55" s="46"/>
      <c r="H55" s="46"/>
      <c r="I55" s="46"/>
      <c r="J55" s="46"/>
      <c r="K55" s="46"/>
      <c r="L55" s="17"/>
      <c r="M55" s="17"/>
      <c r="N55" s="7">
        <v>18.116900000000001</v>
      </c>
      <c r="O55" s="17"/>
      <c r="P55" s="7">
        <v>1.8253999999999999</v>
      </c>
      <c r="Q55" s="26">
        <v>609</v>
      </c>
      <c r="R55" s="26">
        <v>35</v>
      </c>
    </row>
    <row r="56" spans="1:18" x14ac:dyDescent="0.25">
      <c r="A56" s="17"/>
      <c r="B56" s="23"/>
      <c r="C56" s="5" t="s">
        <v>84</v>
      </c>
      <c r="D56" s="7">
        <v>1</v>
      </c>
      <c r="E56" s="7">
        <v>2</v>
      </c>
      <c r="F56" s="7">
        <f t="shared" ref="F56:F74" si="12">E56-D56</f>
        <v>1</v>
      </c>
      <c r="G56" s="46"/>
      <c r="H56" s="46"/>
      <c r="I56" s="46"/>
      <c r="J56" s="46"/>
      <c r="K56" s="46"/>
      <c r="L56" s="17"/>
      <c r="M56" s="17"/>
      <c r="N56" s="7">
        <v>18.4696</v>
      </c>
      <c r="O56" s="17"/>
      <c r="P56" s="7">
        <v>1.8207</v>
      </c>
      <c r="Q56" s="26">
        <v>508</v>
      </c>
      <c r="R56" s="26">
        <v>30</v>
      </c>
    </row>
    <row r="57" spans="1:18" x14ac:dyDescent="0.25">
      <c r="A57" s="17"/>
      <c r="B57" s="23"/>
      <c r="C57" s="5" t="s">
        <v>85</v>
      </c>
      <c r="D57" s="7">
        <v>2</v>
      </c>
      <c r="E57" s="7">
        <v>3</v>
      </c>
      <c r="F57" s="7">
        <f t="shared" si="12"/>
        <v>1</v>
      </c>
      <c r="G57" s="59">
        <v>12</v>
      </c>
      <c r="H57" s="59">
        <v>2</v>
      </c>
      <c r="I57" s="59">
        <v>12</v>
      </c>
      <c r="J57" s="7">
        <v>16.666666666666668</v>
      </c>
      <c r="K57" s="7">
        <v>16.666666666666668</v>
      </c>
      <c r="L57" s="59" t="s">
        <v>195</v>
      </c>
      <c r="M57" s="59">
        <v>200</v>
      </c>
      <c r="N57" s="7">
        <v>22.313199999999998</v>
      </c>
      <c r="O57" s="59">
        <v>23.64</v>
      </c>
      <c r="P57" s="7">
        <v>2.1604999999999999</v>
      </c>
      <c r="Q57" s="26">
        <v>643</v>
      </c>
      <c r="R57" s="26">
        <v>42</v>
      </c>
    </row>
    <row r="58" spans="1:18" x14ac:dyDescent="0.25">
      <c r="A58" s="17"/>
      <c r="B58" s="23"/>
      <c r="C58" s="5" t="s">
        <v>86</v>
      </c>
      <c r="D58" s="7">
        <v>3</v>
      </c>
      <c r="E58" s="7">
        <v>4</v>
      </c>
      <c r="F58" s="7">
        <f t="shared" si="12"/>
        <v>1</v>
      </c>
      <c r="G58" s="60"/>
      <c r="H58" s="60"/>
      <c r="I58" s="60"/>
      <c r="J58" s="7">
        <v>16.666666666666668</v>
      </c>
      <c r="K58" s="7">
        <v>16.666666666666668</v>
      </c>
      <c r="L58" s="60"/>
      <c r="M58" s="60"/>
      <c r="N58" s="7">
        <v>23.5519</v>
      </c>
      <c r="O58" s="60"/>
      <c r="P58" s="7">
        <v>2.4348000000000001</v>
      </c>
      <c r="Q58" s="26">
        <v>558</v>
      </c>
      <c r="R58" s="26">
        <v>38</v>
      </c>
    </row>
    <row r="59" spans="1:18" x14ac:dyDescent="0.25">
      <c r="A59" s="17"/>
      <c r="B59" s="23"/>
      <c r="C59" s="5" t="s">
        <v>87</v>
      </c>
      <c r="D59" s="7">
        <v>4</v>
      </c>
      <c r="E59" s="7">
        <f>D60</f>
        <v>4.5999999999999996</v>
      </c>
      <c r="F59" s="7">
        <f t="shared" si="12"/>
        <v>0.59999999999999964</v>
      </c>
      <c r="G59" s="60"/>
      <c r="H59" s="60"/>
      <c r="I59" s="60"/>
      <c r="J59" s="7">
        <v>16.666666666666668</v>
      </c>
      <c r="K59" s="7">
        <f>16.6666666666667*0.6</f>
        <v>10.00000000000002</v>
      </c>
      <c r="L59" s="60"/>
      <c r="M59" s="60"/>
      <c r="N59" s="7">
        <v>23.460999999999999</v>
      </c>
      <c r="O59" s="60"/>
      <c r="P59" s="7">
        <v>2.8416999999999999</v>
      </c>
      <c r="Q59" s="26">
        <v>563</v>
      </c>
      <c r="R59" s="26">
        <v>38</v>
      </c>
    </row>
    <row r="60" spans="1:18" x14ac:dyDescent="0.25">
      <c r="A60" s="17"/>
      <c r="B60" s="23"/>
      <c r="C60" s="5" t="s">
        <v>88</v>
      </c>
      <c r="D60" s="7">
        <v>4.5999999999999996</v>
      </c>
      <c r="E60" s="7">
        <f>D61</f>
        <v>6</v>
      </c>
      <c r="F60" s="7">
        <f t="shared" si="12"/>
        <v>1.4000000000000004</v>
      </c>
      <c r="G60" s="60"/>
      <c r="H60" s="60"/>
      <c r="I60" s="60"/>
      <c r="J60" s="7">
        <v>16.666666666666668</v>
      </c>
      <c r="K60" s="7">
        <f>16.6666666666667*1.4</f>
        <v>23.333333333333378</v>
      </c>
      <c r="L60" s="60"/>
      <c r="M60" s="60"/>
      <c r="N60" s="7">
        <v>22.410699999999999</v>
      </c>
      <c r="O60" s="60"/>
      <c r="P60" s="7">
        <v>2.6476000000000002</v>
      </c>
      <c r="Q60" s="26">
        <v>634</v>
      </c>
      <c r="R60" s="26">
        <v>39</v>
      </c>
    </row>
    <row r="61" spans="1:18" x14ac:dyDescent="0.25">
      <c r="A61" s="17"/>
      <c r="B61" s="23"/>
      <c r="C61" s="5" t="s">
        <v>89</v>
      </c>
      <c r="D61" s="7">
        <v>6</v>
      </c>
      <c r="E61" s="7">
        <f t="shared" ref="E61:E73" si="13">D62</f>
        <v>7</v>
      </c>
      <c r="F61" s="7">
        <f t="shared" si="12"/>
        <v>1</v>
      </c>
      <c r="G61" s="60"/>
      <c r="H61" s="60"/>
      <c r="I61" s="60"/>
      <c r="J61" s="7">
        <v>16.666666666666668</v>
      </c>
      <c r="K61" s="7">
        <v>16.666666666666668</v>
      </c>
      <c r="L61" s="60"/>
      <c r="M61" s="60"/>
      <c r="N61" s="7">
        <v>24.349399999999999</v>
      </c>
      <c r="O61" s="60"/>
      <c r="P61" s="7">
        <v>3.2382</v>
      </c>
      <c r="Q61" s="26">
        <v>541</v>
      </c>
      <c r="R61" s="26">
        <v>43</v>
      </c>
    </row>
    <row r="62" spans="1:18" x14ac:dyDescent="0.25">
      <c r="A62" s="17"/>
      <c r="B62" s="23"/>
      <c r="C62" s="5" t="s">
        <v>90</v>
      </c>
      <c r="D62" s="7">
        <v>7</v>
      </c>
      <c r="E62" s="7">
        <f t="shared" si="13"/>
        <v>8</v>
      </c>
      <c r="F62" s="7">
        <f t="shared" si="12"/>
        <v>1</v>
      </c>
      <c r="G62" s="60"/>
      <c r="H62" s="60"/>
      <c r="I62" s="60"/>
      <c r="J62" s="7">
        <v>16.666666666666668</v>
      </c>
      <c r="K62" s="7">
        <v>16.666666666666668</v>
      </c>
      <c r="L62" s="60"/>
      <c r="M62" s="60"/>
      <c r="N62" s="7">
        <v>23.9741</v>
      </c>
      <c r="O62" s="60"/>
      <c r="P62" s="7">
        <v>3.5712999999999999</v>
      </c>
      <c r="Q62" s="26">
        <v>600</v>
      </c>
      <c r="R62" s="26">
        <v>37</v>
      </c>
    </row>
    <row r="63" spans="1:18" x14ac:dyDescent="0.25">
      <c r="A63" s="17"/>
      <c r="B63" s="23"/>
      <c r="C63" s="5" t="s">
        <v>91</v>
      </c>
      <c r="D63" s="7">
        <v>8</v>
      </c>
      <c r="E63" s="7">
        <f t="shared" si="13"/>
        <v>9</v>
      </c>
      <c r="F63" s="7">
        <f t="shared" si="12"/>
        <v>1</v>
      </c>
      <c r="G63" s="60"/>
      <c r="H63" s="60"/>
      <c r="I63" s="60"/>
      <c r="J63" s="7">
        <v>16.666666666666668</v>
      </c>
      <c r="K63" s="7">
        <v>16.666666666666668</v>
      </c>
      <c r="L63" s="60"/>
      <c r="M63" s="60"/>
      <c r="N63" s="7">
        <v>25.6069</v>
      </c>
      <c r="O63" s="60"/>
      <c r="P63" s="7">
        <v>3.3784999999999998</v>
      </c>
      <c r="Q63" s="26">
        <v>540</v>
      </c>
      <c r="R63" s="26">
        <v>46</v>
      </c>
    </row>
    <row r="64" spans="1:18" x14ac:dyDescent="0.25">
      <c r="A64" s="17"/>
      <c r="B64" s="23"/>
      <c r="C64" s="5" t="s">
        <v>92</v>
      </c>
      <c r="D64" s="7">
        <v>9</v>
      </c>
      <c r="E64" s="7">
        <f t="shared" si="13"/>
        <v>10</v>
      </c>
      <c r="F64" s="7">
        <f t="shared" si="12"/>
        <v>1</v>
      </c>
      <c r="G64" s="60"/>
      <c r="H64" s="60"/>
      <c r="I64" s="60"/>
      <c r="J64" s="7">
        <v>16.666666666666668</v>
      </c>
      <c r="K64" s="7">
        <v>16.666666666666668</v>
      </c>
      <c r="L64" s="60"/>
      <c r="M64" s="60"/>
      <c r="N64" s="7">
        <v>22.931899999999999</v>
      </c>
      <c r="O64" s="60"/>
      <c r="P64" s="7">
        <v>3.1884000000000001</v>
      </c>
      <c r="Q64" s="26">
        <v>691</v>
      </c>
      <c r="R64" s="26">
        <v>41</v>
      </c>
    </row>
    <row r="65" spans="1:18" x14ac:dyDescent="0.25">
      <c r="A65" s="17"/>
      <c r="B65" s="23"/>
      <c r="C65" s="5" t="s">
        <v>93</v>
      </c>
      <c r="D65" s="7">
        <v>10</v>
      </c>
      <c r="E65" s="7">
        <f t="shared" si="13"/>
        <v>11</v>
      </c>
      <c r="F65" s="7">
        <f t="shared" si="12"/>
        <v>1</v>
      </c>
      <c r="G65" s="60"/>
      <c r="H65" s="60"/>
      <c r="I65" s="60"/>
      <c r="J65" s="7">
        <v>16.666666666666668</v>
      </c>
      <c r="K65" s="7">
        <v>16.666666666666668</v>
      </c>
      <c r="L65" s="60"/>
      <c r="M65" s="60"/>
      <c r="N65" s="7">
        <v>23.118400000000001</v>
      </c>
      <c r="O65" s="60"/>
      <c r="P65" s="7">
        <v>3.1837</v>
      </c>
      <c r="Q65" s="26">
        <v>627</v>
      </c>
      <c r="R65" s="26">
        <v>39</v>
      </c>
    </row>
    <row r="66" spans="1:18" x14ac:dyDescent="0.25">
      <c r="A66" s="17"/>
      <c r="B66" s="23"/>
      <c r="C66" s="5" t="s">
        <v>94</v>
      </c>
      <c r="D66" s="7">
        <v>11</v>
      </c>
      <c r="E66" s="7">
        <f t="shared" si="13"/>
        <v>12</v>
      </c>
      <c r="F66" s="7">
        <f t="shared" si="12"/>
        <v>1</v>
      </c>
      <c r="G66" s="60"/>
      <c r="H66" s="60"/>
      <c r="I66" s="60"/>
      <c r="J66" s="7">
        <v>16.666666666666668</v>
      </c>
      <c r="K66" s="7">
        <v>16.666666666666668</v>
      </c>
      <c r="L66" s="60"/>
      <c r="M66" s="60"/>
      <c r="N66" s="7">
        <v>23.888500000000001</v>
      </c>
      <c r="O66" s="60"/>
      <c r="P66" s="28">
        <v>3.3043999999999998</v>
      </c>
      <c r="Q66" s="29">
        <v>576</v>
      </c>
      <c r="R66" s="26">
        <v>43</v>
      </c>
    </row>
    <row r="67" spans="1:18" x14ac:dyDescent="0.25">
      <c r="A67" s="17"/>
      <c r="B67" s="23"/>
      <c r="C67" s="5" t="s">
        <v>95</v>
      </c>
      <c r="D67" s="7">
        <v>12</v>
      </c>
      <c r="E67" s="7">
        <f t="shared" si="13"/>
        <v>13</v>
      </c>
      <c r="F67" s="7">
        <f t="shared" si="12"/>
        <v>1</v>
      </c>
      <c r="G67" s="60"/>
      <c r="H67" s="60"/>
      <c r="I67" s="60"/>
      <c r="J67" s="7">
        <v>16.666666666666668</v>
      </c>
      <c r="K67" s="7">
        <v>16.666666666666668</v>
      </c>
      <c r="L67" s="60"/>
      <c r="M67" s="60"/>
      <c r="N67" s="7">
        <v>24.850100000000001</v>
      </c>
      <c r="O67" s="60"/>
      <c r="P67" s="28">
        <v>3.2892000000000001</v>
      </c>
      <c r="Q67" s="29">
        <v>568</v>
      </c>
      <c r="R67" s="26">
        <v>45</v>
      </c>
    </row>
    <row r="68" spans="1:18" x14ac:dyDescent="0.25">
      <c r="A68" s="17"/>
      <c r="B68" s="23"/>
      <c r="C68" s="5" t="s">
        <v>96</v>
      </c>
      <c r="D68" s="7">
        <v>13</v>
      </c>
      <c r="E68" s="7">
        <f t="shared" si="13"/>
        <v>14</v>
      </c>
      <c r="F68" s="7">
        <f t="shared" si="12"/>
        <v>1</v>
      </c>
      <c r="G68" s="61"/>
      <c r="H68" s="61"/>
      <c r="I68" s="61"/>
      <c r="J68" s="7">
        <v>16.666666666666668</v>
      </c>
      <c r="K68" s="7">
        <v>16.666666666666668</v>
      </c>
      <c r="L68" s="61"/>
      <c r="M68" s="61"/>
      <c r="N68" s="7">
        <v>23.616099999999999</v>
      </c>
      <c r="O68" s="61"/>
      <c r="P68" s="28">
        <v>2.9758</v>
      </c>
      <c r="Q68" s="29">
        <v>633</v>
      </c>
      <c r="R68" s="26">
        <v>41</v>
      </c>
    </row>
    <row r="69" spans="1:18" x14ac:dyDescent="0.25">
      <c r="A69" s="17"/>
      <c r="B69" s="23"/>
      <c r="C69" s="5" t="s">
        <v>97</v>
      </c>
      <c r="D69" s="7">
        <v>14</v>
      </c>
      <c r="E69" s="7">
        <f t="shared" si="13"/>
        <v>15</v>
      </c>
      <c r="F69" s="7">
        <f t="shared" si="12"/>
        <v>1</v>
      </c>
      <c r="G69" s="46"/>
      <c r="H69" s="46"/>
      <c r="I69" s="46"/>
      <c r="J69" s="46"/>
      <c r="K69" s="46"/>
      <c r="L69" s="17"/>
      <c r="M69" s="17"/>
      <c r="N69" s="7">
        <v>17.366399999999999</v>
      </c>
      <c r="O69" s="17"/>
      <c r="P69" s="28">
        <v>1.1721999999999999</v>
      </c>
      <c r="Q69" s="29">
        <v>219</v>
      </c>
      <c r="R69" s="26">
        <v>20</v>
      </c>
    </row>
    <row r="70" spans="1:18" x14ac:dyDescent="0.25">
      <c r="A70" s="17"/>
      <c r="B70" s="23"/>
      <c r="C70" s="5" t="s">
        <v>98</v>
      </c>
      <c r="D70" s="7">
        <v>15</v>
      </c>
      <c r="E70" s="7">
        <f t="shared" si="13"/>
        <v>16</v>
      </c>
      <c r="F70" s="7">
        <f t="shared" si="12"/>
        <v>1</v>
      </c>
      <c r="G70" s="46"/>
      <c r="H70" s="46"/>
      <c r="I70" s="46"/>
      <c r="J70" s="46"/>
      <c r="K70" s="46"/>
      <c r="L70" s="17"/>
      <c r="M70" s="17"/>
      <c r="N70" s="7">
        <v>15.1538</v>
      </c>
      <c r="O70" s="17"/>
      <c r="P70" s="28">
        <v>0.92969999999999997</v>
      </c>
      <c r="Q70" s="29">
        <v>135</v>
      </c>
      <c r="R70" s="26">
        <v>18</v>
      </c>
    </row>
    <row r="71" spans="1:18" x14ac:dyDescent="0.25">
      <c r="A71" s="17"/>
      <c r="B71" s="23"/>
      <c r="C71" s="5" t="s">
        <v>99</v>
      </c>
      <c r="D71" s="7">
        <v>16</v>
      </c>
      <c r="E71" s="7">
        <f t="shared" si="13"/>
        <v>17</v>
      </c>
      <c r="F71" s="7">
        <f t="shared" si="12"/>
        <v>1</v>
      </c>
      <c r="G71" s="46"/>
      <c r="H71" s="46"/>
      <c r="I71" s="46"/>
      <c r="J71" s="46"/>
      <c r="K71" s="46"/>
      <c r="L71" s="17"/>
      <c r="M71" s="17"/>
      <c r="N71" s="7">
        <v>12.847799999999999</v>
      </c>
      <c r="O71" s="17"/>
      <c r="P71" s="28">
        <v>0.71120000000000005</v>
      </c>
      <c r="Q71" s="29">
        <v>121</v>
      </c>
      <c r="R71" s="26">
        <v>15</v>
      </c>
    </row>
    <row r="72" spans="1:18" x14ac:dyDescent="0.25">
      <c r="A72" s="17"/>
      <c r="B72" s="23"/>
      <c r="C72" s="5" t="s">
        <v>100</v>
      </c>
      <c r="D72" s="7">
        <v>17</v>
      </c>
      <c r="E72" s="7">
        <f t="shared" si="13"/>
        <v>18</v>
      </c>
      <c r="F72" s="7">
        <f t="shared" si="12"/>
        <v>1</v>
      </c>
      <c r="G72" s="46"/>
      <c r="H72" s="46"/>
      <c r="I72" s="46"/>
      <c r="J72" s="46"/>
      <c r="K72" s="46"/>
      <c r="L72" s="17"/>
      <c r="M72" s="17"/>
      <c r="N72" s="7">
        <v>12.108599999999999</v>
      </c>
      <c r="O72" s="17"/>
      <c r="P72" s="28">
        <v>0.6593</v>
      </c>
      <c r="Q72" s="29">
        <v>99</v>
      </c>
      <c r="R72" s="26">
        <v>15</v>
      </c>
    </row>
    <row r="73" spans="1:18" x14ac:dyDescent="0.25">
      <c r="A73" s="17"/>
      <c r="B73" s="23"/>
      <c r="C73" s="5" t="s">
        <v>101</v>
      </c>
      <c r="D73" s="7">
        <v>18</v>
      </c>
      <c r="E73" s="7">
        <f t="shared" si="13"/>
        <v>19</v>
      </c>
      <c r="F73" s="7">
        <f t="shared" si="12"/>
        <v>1</v>
      </c>
      <c r="G73" s="46"/>
      <c r="H73" s="46"/>
      <c r="I73" s="46"/>
      <c r="J73" s="46"/>
      <c r="K73" s="46"/>
      <c r="L73" s="17"/>
      <c r="M73" s="17"/>
      <c r="N73" s="7">
        <v>14.7781</v>
      </c>
      <c r="O73" s="17"/>
      <c r="P73" s="28">
        <v>1.0258</v>
      </c>
      <c r="Q73" s="29">
        <v>276</v>
      </c>
      <c r="R73" s="26">
        <v>19</v>
      </c>
    </row>
    <row r="74" spans="1:18" x14ac:dyDescent="0.25">
      <c r="A74" s="17"/>
      <c r="B74" s="23"/>
      <c r="C74" s="5" t="s">
        <v>102</v>
      </c>
      <c r="D74" s="7">
        <v>19</v>
      </c>
      <c r="E74" s="7">
        <v>20</v>
      </c>
      <c r="F74" s="7">
        <f t="shared" si="12"/>
        <v>1</v>
      </c>
      <c r="G74" s="46"/>
      <c r="H74" s="46"/>
      <c r="I74" s="46"/>
      <c r="J74" s="46"/>
      <c r="K74" s="46"/>
      <c r="L74" s="17"/>
      <c r="M74" s="17"/>
      <c r="N74" s="7">
        <v>16.688700000000001</v>
      </c>
      <c r="O74" s="17"/>
      <c r="P74" s="28">
        <v>1.5195000000000001</v>
      </c>
      <c r="Q74" s="29">
        <v>423</v>
      </c>
      <c r="R74" s="26">
        <v>30</v>
      </c>
    </row>
    <row r="75" spans="1:18" x14ac:dyDescent="0.25">
      <c r="A75" s="17"/>
      <c r="B75" s="23"/>
      <c r="C75" s="5" t="s">
        <v>103</v>
      </c>
      <c r="D75" s="7">
        <v>0</v>
      </c>
      <c r="E75" s="7">
        <v>1.1000000000000001</v>
      </c>
      <c r="F75" s="7">
        <f>E75-D75</f>
        <v>1.1000000000000001</v>
      </c>
      <c r="G75" s="7">
        <v>12.9</v>
      </c>
      <c r="H75" s="7">
        <v>0</v>
      </c>
      <c r="I75" s="7">
        <v>12.9</v>
      </c>
      <c r="J75" s="7">
        <f t="shared" ref="J75:J87" si="14">200/12.9</f>
        <v>15.503875968992247</v>
      </c>
      <c r="K75" s="7">
        <f>J75*F75</f>
        <v>17.054263565891475</v>
      </c>
      <c r="L75" s="5" t="s">
        <v>196</v>
      </c>
      <c r="M75" s="5">
        <v>200</v>
      </c>
      <c r="N75" s="7">
        <v>23.210100000000001</v>
      </c>
      <c r="O75" s="17"/>
      <c r="P75" s="28">
        <v>2.4626999999999999</v>
      </c>
      <c r="Q75" s="29">
        <v>593</v>
      </c>
      <c r="R75" s="26">
        <v>31</v>
      </c>
    </row>
    <row r="76" spans="1:18" x14ac:dyDescent="0.25">
      <c r="A76" s="17"/>
      <c r="B76" s="23"/>
      <c r="C76" s="5" t="s">
        <v>104</v>
      </c>
      <c r="D76" s="7">
        <v>1.1000000000000001</v>
      </c>
      <c r="E76" s="7">
        <v>2.1</v>
      </c>
      <c r="F76" s="7">
        <f t="shared" ref="F76:F94" si="15">E76-D76</f>
        <v>1</v>
      </c>
      <c r="G76" s="7"/>
      <c r="H76" s="46"/>
      <c r="I76" s="46"/>
      <c r="J76" s="7">
        <f t="shared" si="14"/>
        <v>15.503875968992247</v>
      </c>
      <c r="K76" s="7">
        <f t="shared" ref="K76:K87" si="16">J76*F76</f>
        <v>15.503875968992247</v>
      </c>
      <c r="L76" s="5"/>
      <c r="M76" s="5"/>
      <c r="N76" s="7">
        <v>26.2225</v>
      </c>
      <c r="O76" s="17"/>
      <c r="P76" s="28">
        <v>3.0219999999999998</v>
      </c>
      <c r="Q76" s="29">
        <v>731</v>
      </c>
      <c r="R76" s="26">
        <v>46</v>
      </c>
    </row>
    <row r="77" spans="1:18" x14ac:dyDescent="0.25">
      <c r="A77" s="17"/>
      <c r="B77" s="23"/>
      <c r="C77" s="5" t="s">
        <v>105</v>
      </c>
      <c r="D77" s="7">
        <v>2.1</v>
      </c>
      <c r="E77" s="7">
        <v>2.8</v>
      </c>
      <c r="F77" s="7">
        <f t="shared" si="15"/>
        <v>0.69999999999999973</v>
      </c>
      <c r="G77" s="7"/>
      <c r="H77" s="46"/>
      <c r="I77" s="46"/>
      <c r="J77" s="7">
        <f t="shared" si="14"/>
        <v>15.503875968992247</v>
      </c>
      <c r="K77" s="7">
        <f t="shared" si="16"/>
        <v>10.852713178294568</v>
      </c>
      <c r="L77" s="5"/>
      <c r="M77" s="5"/>
      <c r="N77" s="7">
        <v>30.933499999999999</v>
      </c>
      <c r="O77" s="17"/>
      <c r="P77" s="28">
        <v>3.5344000000000002</v>
      </c>
      <c r="Q77" s="29">
        <v>593</v>
      </c>
      <c r="R77" s="26">
        <v>48</v>
      </c>
    </row>
    <row r="78" spans="1:18" x14ac:dyDescent="0.25">
      <c r="A78" s="17"/>
      <c r="B78" s="23"/>
      <c r="C78" s="5" t="s">
        <v>106</v>
      </c>
      <c r="D78" s="7">
        <f>E77</f>
        <v>2.8</v>
      </c>
      <c r="E78" s="7">
        <v>3.7</v>
      </c>
      <c r="F78" s="7">
        <f t="shared" si="15"/>
        <v>0.90000000000000036</v>
      </c>
      <c r="G78" s="7"/>
      <c r="H78" s="46"/>
      <c r="I78" s="46"/>
      <c r="J78" s="7">
        <f t="shared" si="14"/>
        <v>15.503875968992247</v>
      </c>
      <c r="K78" s="7">
        <f t="shared" si="16"/>
        <v>13.953488372093029</v>
      </c>
      <c r="L78" s="5"/>
      <c r="M78" s="5"/>
      <c r="N78" s="7">
        <v>29.2958</v>
      </c>
      <c r="O78" s="17"/>
      <c r="P78" s="28">
        <v>3.093</v>
      </c>
      <c r="Q78" s="29">
        <v>727</v>
      </c>
      <c r="R78" s="26">
        <v>52</v>
      </c>
    </row>
    <row r="79" spans="1:18" x14ac:dyDescent="0.25">
      <c r="A79" s="17"/>
      <c r="B79" s="23"/>
      <c r="C79" s="5" t="s">
        <v>107</v>
      </c>
      <c r="D79" s="7">
        <f t="shared" ref="D79:D94" si="17">E78</f>
        <v>3.7</v>
      </c>
      <c r="E79" s="7">
        <v>4.75</v>
      </c>
      <c r="F79" s="7">
        <f t="shared" si="15"/>
        <v>1.0499999999999998</v>
      </c>
      <c r="G79" s="7"/>
      <c r="H79" s="46"/>
      <c r="I79" s="46"/>
      <c r="J79" s="7">
        <f t="shared" si="14"/>
        <v>15.503875968992247</v>
      </c>
      <c r="K79" s="7">
        <f t="shared" si="16"/>
        <v>16.279069767441857</v>
      </c>
      <c r="L79" s="5"/>
      <c r="M79" s="5"/>
      <c r="N79" s="7">
        <v>26.802299999999999</v>
      </c>
      <c r="O79" s="17"/>
      <c r="P79" s="28">
        <v>4.0083000000000002</v>
      </c>
      <c r="Q79" s="29">
        <v>724</v>
      </c>
      <c r="R79" s="26">
        <v>43</v>
      </c>
    </row>
    <row r="80" spans="1:18" x14ac:dyDescent="0.25">
      <c r="A80" s="17"/>
      <c r="B80" s="23"/>
      <c r="C80" s="5" t="s">
        <v>108</v>
      </c>
      <c r="D80" s="7">
        <f t="shared" si="17"/>
        <v>4.75</v>
      </c>
      <c r="E80" s="7">
        <v>5.8</v>
      </c>
      <c r="F80" s="7">
        <f t="shared" si="15"/>
        <v>1.0499999999999998</v>
      </c>
      <c r="G80" s="7"/>
      <c r="H80" s="46"/>
      <c r="I80" s="46"/>
      <c r="J80" s="7">
        <f t="shared" si="14"/>
        <v>15.503875968992247</v>
      </c>
      <c r="K80" s="7">
        <f t="shared" si="16"/>
        <v>16.279069767441857</v>
      </c>
      <c r="L80" s="17"/>
      <c r="M80" s="5"/>
      <c r="N80" s="7">
        <v>25.525500000000001</v>
      </c>
      <c r="O80" s="17"/>
      <c r="P80" s="28">
        <v>3.7101000000000002</v>
      </c>
      <c r="Q80" s="29">
        <v>703</v>
      </c>
      <c r="R80" s="26">
        <v>42</v>
      </c>
    </row>
    <row r="81" spans="1:18" x14ac:dyDescent="0.25">
      <c r="A81" s="17"/>
      <c r="B81" s="23"/>
      <c r="C81" s="5" t="s">
        <v>109</v>
      </c>
      <c r="D81" s="7">
        <f t="shared" si="17"/>
        <v>5.8</v>
      </c>
      <c r="E81" s="7">
        <v>6.7</v>
      </c>
      <c r="F81" s="7">
        <f t="shared" si="15"/>
        <v>0.90000000000000036</v>
      </c>
      <c r="G81" s="7"/>
      <c r="H81" s="46"/>
      <c r="I81" s="46"/>
      <c r="J81" s="7">
        <f t="shared" si="14"/>
        <v>15.503875968992247</v>
      </c>
      <c r="K81" s="7">
        <f t="shared" si="16"/>
        <v>13.953488372093029</v>
      </c>
      <c r="L81" s="17"/>
      <c r="M81" s="5"/>
      <c r="N81" s="7">
        <v>21.5959</v>
      </c>
      <c r="O81" s="17"/>
      <c r="P81" s="28">
        <v>2.8508</v>
      </c>
      <c r="Q81" s="29">
        <v>733</v>
      </c>
      <c r="R81" s="26">
        <v>39</v>
      </c>
    </row>
    <row r="82" spans="1:18" x14ac:dyDescent="0.25">
      <c r="A82" s="17"/>
      <c r="B82" s="23"/>
      <c r="C82" s="5" t="s">
        <v>110</v>
      </c>
      <c r="D82" s="7">
        <f t="shared" si="17"/>
        <v>6.7</v>
      </c>
      <c r="E82" s="7">
        <v>7.7</v>
      </c>
      <c r="F82" s="7">
        <f t="shared" si="15"/>
        <v>1</v>
      </c>
      <c r="G82" s="7"/>
      <c r="H82" s="46"/>
      <c r="I82" s="46"/>
      <c r="J82" s="7">
        <f t="shared" si="14"/>
        <v>15.503875968992247</v>
      </c>
      <c r="K82" s="7">
        <f t="shared" si="16"/>
        <v>15.503875968992247</v>
      </c>
      <c r="L82" s="17"/>
      <c r="M82" s="5"/>
      <c r="N82" s="7">
        <v>21.236699999999999</v>
      </c>
      <c r="O82" s="17"/>
      <c r="P82" s="28">
        <v>2.2770000000000001</v>
      </c>
      <c r="Q82" s="29">
        <v>717</v>
      </c>
      <c r="R82" s="26">
        <v>25</v>
      </c>
    </row>
    <row r="83" spans="1:18" x14ac:dyDescent="0.25">
      <c r="A83" s="17"/>
      <c r="B83" s="23"/>
      <c r="C83" s="5" t="s">
        <v>111</v>
      </c>
      <c r="D83" s="7">
        <f t="shared" si="17"/>
        <v>7.7</v>
      </c>
      <c r="E83" s="7">
        <v>8.9</v>
      </c>
      <c r="F83" s="7">
        <f t="shared" si="15"/>
        <v>1.2000000000000002</v>
      </c>
      <c r="G83" s="46"/>
      <c r="H83" s="46"/>
      <c r="I83" s="46"/>
      <c r="J83" s="7">
        <f t="shared" si="14"/>
        <v>15.503875968992247</v>
      </c>
      <c r="K83" s="7">
        <f t="shared" si="16"/>
        <v>18.604651162790699</v>
      </c>
      <c r="L83" s="17"/>
      <c r="M83" s="17"/>
      <c r="N83" s="7">
        <v>20.349699999999999</v>
      </c>
      <c r="O83" s="17"/>
      <c r="P83" s="28">
        <v>1.9394</v>
      </c>
      <c r="Q83" s="29">
        <v>643</v>
      </c>
      <c r="R83" s="26">
        <v>29</v>
      </c>
    </row>
    <row r="84" spans="1:18" x14ac:dyDescent="0.25">
      <c r="A84" s="17"/>
      <c r="B84" s="23"/>
      <c r="C84" s="5" t="s">
        <v>112</v>
      </c>
      <c r="D84" s="7">
        <f t="shared" si="17"/>
        <v>8.9</v>
      </c>
      <c r="E84" s="7">
        <v>10</v>
      </c>
      <c r="F84" s="7">
        <f t="shared" si="15"/>
        <v>1.0999999999999996</v>
      </c>
      <c r="G84" s="46"/>
      <c r="H84" s="46"/>
      <c r="I84" s="46"/>
      <c r="J84" s="7">
        <f t="shared" si="14"/>
        <v>15.503875968992247</v>
      </c>
      <c r="K84" s="7">
        <f t="shared" si="16"/>
        <v>17.054263565891468</v>
      </c>
      <c r="L84" s="17"/>
      <c r="M84" s="17"/>
      <c r="N84" s="7">
        <v>21.020600000000002</v>
      </c>
      <c r="O84" s="17"/>
      <c r="P84" s="28">
        <v>1.6005</v>
      </c>
      <c r="Q84" s="29">
        <v>526</v>
      </c>
      <c r="R84" s="26">
        <v>27</v>
      </c>
    </row>
    <row r="85" spans="1:18" x14ac:dyDescent="0.25">
      <c r="A85" s="17"/>
      <c r="B85" s="23"/>
      <c r="C85" s="5" t="s">
        <v>113</v>
      </c>
      <c r="D85" s="7">
        <f t="shared" si="17"/>
        <v>10</v>
      </c>
      <c r="E85" s="7">
        <v>11.1</v>
      </c>
      <c r="F85" s="7">
        <f t="shared" si="15"/>
        <v>1.0999999999999996</v>
      </c>
      <c r="G85" s="46"/>
      <c r="H85" s="46"/>
      <c r="I85" s="46"/>
      <c r="J85" s="7">
        <f t="shared" si="14"/>
        <v>15.503875968992247</v>
      </c>
      <c r="K85" s="7">
        <f t="shared" si="16"/>
        <v>17.054263565891468</v>
      </c>
      <c r="L85" s="17"/>
      <c r="M85" s="17"/>
      <c r="N85" s="7">
        <v>21.378799999999998</v>
      </c>
      <c r="O85" s="17"/>
      <c r="P85" s="28">
        <v>1.7074</v>
      </c>
      <c r="Q85" s="29">
        <v>606</v>
      </c>
      <c r="R85" s="26">
        <v>30</v>
      </c>
    </row>
    <row r="86" spans="1:18" x14ac:dyDescent="0.25">
      <c r="A86" s="17"/>
      <c r="B86" s="23"/>
      <c r="C86" s="5" t="s">
        <v>114</v>
      </c>
      <c r="D86" s="7">
        <f t="shared" si="17"/>
        <v>11.1</v>
      </c>
      <c r="E86" s="7">
        <v>12</v>
      </c>
      <c r="F86" s="7">
        <f t="shared" si="15"/>
        <v>0.90000000000000036</v>
      </c>
      <c r="G86" s="46"/>
      <c r="H86" s="46"/>
      <c r="I86" s="46"/>
      <c r="J86" s="7">
        <f t="shared" si="14"/>
        <v>15.503875968992247</v>
      </c>
      <c r="K86" s="7">
        <f t="shared" si="16"/>
        <v>13.953488372093029</v>
      </c>
      <c r="L86" s="17"/>
      <c r="M86" s="17"/>
      <c r="N86" s="7">
        <v>22.839200000000002</v>
      </c>
      <c r="O86" s="17"/>
      <c r="P86" s="28">
        <v>1.4360999999999999</v>
      </c>
      <c r="Q86" s="29">
        <v>423</v>
      </c>
      <c r="R86" s="26">
        <v>28</v>
      </c>
    </row>
    <row r="87" spans="1:18" x14ac:dyDescent="0.25">
      <c r="A87" s="17"/>
      <c r="B87" s="23"/>
      <c r="C87" s="5" t="s">
        <v>115</v>
      </c>
      <c r="D87" s="7">
        <f t="shared" si="17"/>
        <v>12</v>
      </c>
      <c r="E87" s="7">
        <v>12.9</v>
      </c>
      <c r="F87" s="7">
        <f t="shared" si="15"/>
        <v>0.90000000000000036</v>
      </c>
      <c r="G87" s="46"/>
      <c r="H87" s="46"/>
      <c r="I87" s="46"/>
      <c r="J87" s="7">
        <f t="shared" si="14"/>
        <v>15.503875968992247</v>
      </c>
      <c r="K87" s="7">
        <f t="shared" si="16"/>
        <v>13.953488372093029</v>
      </c>
      <c r="L87" s="17"/>
      <c r="M87" s="17"/>
      <c r="N87" s="7">
        <v>23.9864</v>
      </c>
      <c r="O87" s="17"/>
      <c r="P87" s="28">
        <v>1.6457999999999999</v>
      </c>
      <c r="Q87" s="29">
        <v>289</v>
      </c>
      <c r="R87" s="26">
        <v>33</v>
      </c>
    </row>
    <row r="88" spans="1:18" x14ac:dyDescent="0.25">
      <c r="A88" s="17"/>
      <c r="B88" s="23"/>
      <c r="C88" s="5" t="s">
        <v>116</v>
      </c>
      <c r="D88" s="7">
        <f t="shared" si="17"/>
        <v>12.9</v>
      </c>
      <c r="E88" s="7">
        <v>14.2</v>
      </c>
      <c r="F88" s="7">
        <f t="shared" si="15"/>
        <v>1.2999999999999989</v>
      </c>
      <c r="G88" s="46"/>
      <c r="H88" s="46"/>
      <c r="I88" s="46"/>
      <c r="J88" s="46"/>
      <c r="K88" s="46"/>
      <c r="L88" s="17"/>
      <c r="M88" s="17"/>
      <c r="N88" s="7">
        <v>19.192799999999998</v>
      </c>
      <c r="O88" s="17"/>
      <c r="P88" s="28">
        <v>1.7583</v>
      </c>
      <c r="Q88" s="29">
        <v>334</v>
      </c>
      <c r="R88" s="26">
        <v>22</v>
      </c>
    </row>
    <row r="89" spans="1:18" x14ac:dyDescent="0.25">
      <c r="A89" s="17"/>
      <c r="B89" s="23"/>
      <c r="C89" s="5" t="s">
        <v>117</v>
      </c>
      <c r="D89" s="7">
        <f t="shared" si="17"/>
        <v>14.2</v>
      </c>
      <c r="E89" s="7">
        <v>15</v>
      </c>
      <c r="F89" s="7">
        <f t="shared" si="15"/>
        <v>0.80000000000000071</v>
      </c>
      <c r="G89" s="46"/>
      <c r="H89" s="46"/>
      <c r="I89" s="46"/>
      <c r="J89" s="46"/>
      <c r="K89" s="46"/>
      <c r="L89" s="17"/>
      <c r="M89" s="17"/>
      <c r="N89" s="7">
        <v>18.116700000000002</v>
      </c>
      <c r="O89" s="17"/>
      <c r="P89" s="28">
        <v>1.915</v>
      </c>
      <c r="Q89" s="29">
        <v>419</v>
      </c>
      <c r="R89" s="26">
        <v>28</v>
      </c>
    </row>
    <row r="90" spans="1:18" x14ac:dyDescent="0.25">
      <c r="A90" s="17"/>
      <c r="B90" s="23"/>
      <c r="C90" s="5" t="s">
        <v>118</v>
      </c>
      <c r="D90" s="7">
        <f t="shared" si="17"/>
        <v>15</v>
      </c>
      <c r="E90" s="7">
        <v>16</v>
      </c>
      <c r="F90" s="7">
        <f t="shared" si="15"/>
        <v>1</v>
      </c>
      <c r="G90" s="46"/>
      <c r="H90" s="46"/>
      <c r="I90" s="46"/>
      <c r="J90" s="7">
        <f>200/4.1</f>
        <v>48.780487804878049</v>
      </c>
      <c r="K90" s="7">
        <f>J90*F90</f>
        <v>48.780487804878049</v>
      </c>
      <c r="L90" s="5" t="s">
        <v>197</v>
      </c>
      <c r="M90" s="5">
        <v>200</v>
      </c>
      <c r="N90" s="7">
        <v>26.623000000000001</v>
      </c>
      <c r="O90" s="17"/>
      <c r="P90" s="28">
        <v>3.6463000000000001</v>
      </c>
      <c r="Q90" s="29">
        <v>511</v>
      </c>
      <c r="R90" s="26">
        <v>40</v>
      </c>
    </row>
    <row r="91" spans="1:18" x14ac:dyDescent="0.25">
      <c r="A91" s="17"/>
      <c r="B91" s="23"/>
      <c r="C91" s="5" t="s">
        <v>119</v>
      </c>
      <c r="D91" s="7">
        <f t="shared" si="17"/>
        <v>16</v>
      </c>
      <c r="E91" s="7">
        <v>17</v>
      </c>
      <c r="F91" s="7">
        <f t="shared" si="15"/>
        <v>1</v>
      </c>
      <c r="G91" s="46"/>
      <c r="H91" s="46"/>
      <c r="I91" s="46"/>
      <c r="J91" s="7">
        <f t="shared" ref="J91:J93" si="18">200/4.1</f>
        <v>48.780487804878049</v>
      </c>
      <c r="K91" s="7">
        <f t="shared" ref="K91:K93" si="19">J91*F91</f>
        <v>48.780487804878049</v>
      </c>
      <c r="L91" s="5"/>
      <c r="M91" s="5"/>
      <c r="N91" s="7">
        <v>22.3916</v>
      </c>
      <c r="O91" s="17"/>
      <c r="P91" s="28">
        <v>2.0186999999999999</v>
      </c>
      <c r="Q91" s="29">
        <v>342</v>
      </c>
      <c r="R91" s="26">
        <v>23</v>
      </c>
    </row>
    <row r="92" spans="1:18" x14ac:dyDescent="0.25">
      <c r="A92" s="17"/>
      <c r="B92" s="23"/>
      <c r="C92" s="5" t="s">
        <v>120</v>
      </c>
      <c r="D92" s="7">
        <f t="shared" si="17"/>
        <v>17</v>
      </c>
      <c r="E92" s="7">
        <v>18.100000000000001</v>
      </c>
      <c r="F92" s="7">
        <f t="shared" si="15"/>
        <v>1.1000000000000014</v>
      </c>
      <c r="G92" s="46"/>
      <c r="H92" s="46"/>
      <c r="I92" s="46"/>
      <c r="J92" s="7">
        <f t="shared" si="18"/>
        <v>48.780487804878049</v>
      </c>
      <c r="K92" s="7">
        <f t="shared" si="19"/>
        <v>53.658536585365923</v>
      </c>
      <c r="L92" s="5"/>
      <c r="M92" s="5"/>
      <c r="N92" s="7">
        <v>24.57</v>
      </c>
      <c r="O92" s="17"/>
      <c r="P92" s="28">
        <v>3.1629</v>
      </c>
      <c r="Q92" s="29">
        <v>540</v>
      </c>
      <c r="R92" s="26">
        <v>38</v>
      </c>
    </row>
    <row r="93" spans="1:18" x14ac:dyDescent="0.25">
      <c r="A93" s="17"/>
      <c r="B93" s="23"/>
      <c r="C93" s="5" t="s">
        <v>121</v>
      </c>
      <c r="D93" s="7">
        <f t="shared" si="17"/>
        <v>18.100000000000001</v>
      </c>
      <c r="E93" s="7">
        <v>19.100000000000001</v>
      </c>
      <c r="F93" s="7">
        <f t="shared" si="15"/>
        <v>1</v>
      </c>
      <c r="G93" s="46"/>
      <c r="H93" s="46"/>
      <c r="I93" s="46"/>
      <c r="J93" s="7">
        <f t="shared" si="18"/>
        <v>48.780487804878049</v>
      </c>
      <c r="K93" s="7">
        <f t="shared" si="19"/>
        <v>48.780487804878049</v>
      </c>
      <c r="L93" s="5"/>
      <c r="M93" s="5"/>
      <c r="N93" s="7">
        <v>26.214600000000001</v>
      </c>
      <c r="O93" s="17"/>
      <c r="P93" s="28">
        <v>3.9363000000000001</v>
      </c>
      <c r="Q93" s="29">
        <v>510</v>
      </c>
      <c r="R93" s="26">
        <v>37</v>
      </c>
    </row>
    <row r="94" spans="1:18" x14ac:dyDescent="0.25">
      <c r="A94" s="17"/>
      <c r="B94" s="23"/>
      <c r="C94" s="5" t="s">
        <v>122</v>
      </c>
      <c r="D94" s="7">
        <f t="shared" si="17"/>
        <v>19.100000000000001</v>
      </c>
      <c r="E94" s="7">
        <v>20</v>
      </c>
      <c r="F94" s="7">
        <f t="shared" si="15"/>
        <v>0.89999999999999858</v>
      </c>
      <c r="G94" s="46"/>
      <c r="H94" s="46"/>
      <c r="I94" s="46"/>
      <c r="J94" s="7"/>
      <c r="K94" s="7"/>
      <c r="L94" s="5"/>
      <c r="M94" s="5"/>
      <c r="N94" s="27">
        <v>17.476199999999999</v>
      </c>
      <c r="O94" s="17"/>
      <c r="P94" s="28">
        <v>1.5126999999999999</v>
      </c>
      <c r="Q94" s="29">
        <v>292</v>
      </c>
      <c r="R94" s="26">
        <v>21</v>
      </c>
    </row>
    <row r="95" spans="1:18" x14ac:dyDescent="0.25">
      <c r="A95" s="17"/>
      <c r="B95" s="23"/>
      <c r="C95" s="5" t="s">
        <v>129</v>
      </c>
      <c r="D95" s="7">
        <v>0</v>
      </c>
      <c r="E95" s="7">
        <v>1</v>
      </c>
      <c r="F95" s="7">
        <f>E95-D95</f>
        <v>1</v>
      </c>
      <c r="G95" s="46"/>
      <c r="H95" s="46"/>
      <c r="I95" s="46"/>
      <c r="J95" s="7">
        <v>100</v>
      </c>
      <c r="K95" s="7">
        <v>100</v>
      </c>
      <c r="L95" s="5" t="s">
        <v>198</v>
      </c>
      <c r="M95" s="5">
        <v>200</v>
      </c>
      <c r="N95" s="7">
        <v>25.520700000000001</v>
      </c>
      <c r="O95" s="17"/>
      <c r="P95" s="28">
        <v>3.6798000000000002</v>
      </c>
      <c r="Q95" s="29">
        <v>868</v>
      </c>
      <c r="R95" s="26">
        <v>48</v>
      </c>
    </row>
    <row r="96" spans="1:18" x14ac:dyDescent="0.25">
      <c r="A96" s="17"/>
      <c r="B96" s="23"/>
      <c r="C96" s="5" t="s">
        <v>130</v>
      </c>
      <c r="D96" s="7">
        <v>1</v>
      </c>
      <c r="E96" s="7">
        <v>2</v>
      </c>
      <c r="F96" s="7">
        <f t="shared" ref="F96:F112" si="20">E96-D96</f>
        <v>1</v>
      </c>
      <c r="G96" s="46"/>
      <c r="H96" s="46"/>
      <c r="I96" s="46"/>
      <c r="J96" s="7">
        <v>100</v>
      </c>
      <c r="K96" s="7">
        <v>100</v>
      </c>
      <c r="L96" s="17"/>
      <c r="M96" s="17"/>
      <c r="N96" s="7">
        <v>17.771000000000001</v>
      </c>
      <c r="O96" s="17"/>
      <c r="P96" s="28">
        <v>2.5024000000000002</v>
      </c>
      <c r="Q96" s="29">
        <v>966</v>
      </c>
      <c r="R96" s="26">
        <v>41</v>
      </c>
    </row>
    <row r="97" spans="1:18" x14ac:dyDescent="0.25">
      <c r="A97" s="17"/>
      <c r="B97" s="23"/>
      <c r="C97" s="5" t="s">
        <v>131</v>
      </c>
      <c r="D97" s="7">
        <v>2</v>
      </c>
      <c r="E97" s="7">
        <v>3</v>
      </c>
      <c r="F97" s="7">
        <f t="shared" si="20"/>
        <v>1</v>
      </c>
      <c r="G97" s="46"/>
      <c r="H97" s="46"/>
      <c r="I97" s="46"/>
      <c r="J97" s="46"/>
      <c r="K97" s="46"/>
      <c r="L97" s="17"/>
      <c r="M97" s="17"/>
      <c r="N97" s="7">
        <v>17.111499999999999</v>
      </c>
      <c r="O97" s="17"/>
      <c r="P97" s="28">
        <v>1.0863</v>
      </c>
      <c r="Q97" s="29">
        <v>304</v>
      </c>
      <c r="R97" s="26">
        <v>28</v>
      </c>
    </row>
    <row r="98" spans="1:18" x14ac:dyDescent="0.25">
      <c r="A98" s="17"/>
      <c r="B98" s="23"/>
      <c r="C98" s="5" t="s">
        <v>132</v>
      </c>
      <c r="D98" s="7">
        <v>3</v>
      </c>
      <c r="E98" s="7">
        <v>4</v>
      </c>
      <c r="F98" s="7">
        <f t="shared" si="20"/>
        <v>1</v>
      </c>
      <c r="G98" s="46"/>
      <c r="H98" s="46"/>
      <c r="I98" s="46"/>
      <c r="J98" s="46"/>
      <c r="K98" s="46"/>
      <c r="L98" s="17"/>
      <c r="M98" s="17"/>
      <c r="N98" s="7">
        <v>14.972</v>
      </c>
      <c r="O98" s="17"/>
      <c r="P98" s="28">
        <v>0.97060000000000002</v>
      </c>
      <c r="Q98" s="29">
        <v>295</v>
      </c>
      <c r="R98" s="26">
        <v>20</v>
      </c>
    </row>
    <row r="99" spans="1:18" x14ac:dyDescent="0.25">
      <c r="A99" s="17"/>
      <c r="B99" s="23"/>
      <c r="C99" s="5" t="s">
        <v>133</v>
      </c>
      <c r="D99" s="7">
        <f>E98</f>
        <v>4</v>
      </c>
      <c r="E99" s="7">
        <v>4.9000000000000004</v>
      </c>
      <c r="F99" s="7">
        <f t="shared" si="20"/>
        <v>0.90000000000000036</v>
      </c>
      <c r="G99" s="46"/>
      <c r="H99" s="46"/>
      <c r="I99" s="46"/>
      <c r="J99" s="46"/>
      <c r="K99" s="46"/>
      <c r="L99" s="17"/>
      <c r="M99" s="17"/>
      <c r="N99" s="7">
        <v>14.5329</v>
      </c>
      <c r="O99" s="17"/>
      <c r="P99" s="28">
        <v>1.0778000000000001</v>
      </c>
      <c r="Q99" s="29">
        <v>356</v>
      </c>
      <c r="R99" s="26">
        <v>19</v>
      </c>
    </row>
    <row r="100" spans="1:18" x14ac:dyDescent="0.25">
      <c r="A100" s="17"/>
      <c r="B100" s="23"/>
      <c r="C100" s="5" t="s">
        <v>134</v>
      </c>
      <c r="D100" s="7">
        <f t="shared" ref="D100:D109" si="21">E99</f>
        <v>4.9000000000000004</v>
      </c>
      <c r="E100" s="7">
        <v>6</v>
      </c>
      <c r="F100" s="7">
        <f t="shared" si="20"/>
        <v>1.0999999999999996</v>
      </c>
      <c r="G100" s="46"/>
      <c r="H100" s="46"/>
      <c r="I100" s="46"/>
      <c r="J100" s="46"/>
      <c r="K100" s="46"/>
      <c r="L100" s="17"/>
      <c r="M100" s="17"/>
      <c r="N100" s="7">
        <v>12.1633</v>
      </c>
      <c r="O100" s="17"/>
      <c r="P100" s="28">
        <v>1.1166</v>
      </c>
      <c r="Q100" s="29">
        <v>292</v>
      </c>
      <c r="R100" s="26">
        <v>19</v>
      </c>
    </row>
    <row r="101" spans="1:18" x14ac:dyDescent="0.25">
      <c r="A101" s="17"/>
      <c r="B101" s="23"/>
      <c r="C101" s="5" t="s">
        <v>135</v>
      </c>
      <c r="D101" s="7">
        <f t="shared" si="21"/>
        <v>6</v>
      </c>
      <c r="E101" s="7">
        <v>7</v>
      </c>
      <c r="F101" s="7">
        <f t="shared" si="20"/>
        <v>1</v>
      </c>
      <c r="G101" s="46"/>
      <c r="H101" s="46"/>
      <c r="I101" s="46"/>
      <c r="J101" s="46"/>
      <c r="K101" s="46"/>
      <c r="L101" s="17"/>
      <c r="M101" s="17"/>
      <c r="N101" s="7">
        <v>15.0344</v>
      </c>
      <c r="O101" s="17"/>
      <c r="P101" s="28">
        <v>1.0113000000000001</v>
      </c>
      <c r="Q101" s="29">
        <v>244</v>
      </c>
      <c r="R101" s="26">
        <v>24</v>
      </c>
    </row>
    <row r="102" spans="1:18" x14ac:dyDescent="0.25">
      <c r="A102" s="17"/>
      <c r="B102" s="23"/>
      <c r="C102" s="5" t="s">
        <v>136</v>
      </c>
      <c r="D102" s="7">
        <f t="shared" si="21"/>
        <v>7</v>
      </c>
      <c r="E102" s="7">
        <f t="shared" ref="E102" si="22">D102+F101</f>
        <v>8</v>
      </c>
      <c r="F102" s="7">
        <f t="shared" si="20"/>
        <v>1</v>
      </c>
      <c r="G102" s="46"/>
      <c r="H102" s="46"/>
      <c r="I102" s="46"/>
      <c r="J102" s="46"/>
      <c r="K102" s="46"/>
      <c r="L102" s="17"/>
      <c r="M102" s="17"/>
      <c r="N102" s="7">
        <v>17.739999999999998</v>
      </c>
      <c r="O102" s="17"/>
      <c r="P102" s="28">
        <v>1.1912</v>
      </c>
      <c r="Q102" s="29">
        <v>280</v>
      </c>
      <c r="R102" s="26">
        <v>30</v>
      </c>
    </row>
    <row r="103" spans="1:18" x14ac:dyDescent="0.25">
      <c r="A103" s="17"/>
      <c r="B103" s="23"/>
      <c r="C103" s="5" t="s">
        <v>137</v>
      </c>
      <c r="D103" s="7">
        <f t="shared" si="21"/>
        <v>8</v>
      </c>
      <c r="E103" s="7">
        <v>9.1999999999999993</v>
      </c>
      <c r="F103" s="7">
        <f t="shared" si="20"/>
        <v>1.1999999999999993</v>
      </c>
      <c r="G103" s="46"/>
      <c r="H103" s="46"/>
      <c r="I103" s="46"/>
      <c r="J103" s="46"/>
      <c r="K103" s="46"/>
      <c r="L103" s="17"/>
      <c r="M103" s="17"/>
      <c r="N103" s="7">
        <v>17.449000000000002</v>
      </c>
      <c r="O103" s="17"/>
      <c r="P103" s="28">
        <v>1.2125999999999999</v>
      </c>
      <c r="Q103" s="29">
        <v>284</v>
      </c>
      <c r="R103" s="26">
        <v>27</v>
      </c>
    </row>
    <row r="104" spans="1:18" x14ac:dyDescent="0.25">
      <c r="A104" s="17"/>
      <c r="B104" s="23"/>
      <c r="C104" s="5" t="s">
        <v>138</v>
      </c>
      <c r="D104" s="7">
        <f t="shared" si="21"/>
        <v>9.1999999999999993</v>
      </c>
      <c r="E104" s="7">
        <v>10.3</v>
      </c>
      <c r="F104" s="7">
        <f t="shared" si="20"/>
        <v>1.1000000000000014</v>
      </c>
      <c r="G104" s="46"/>
      <c r="H104" s="46"/>
      <c r="I104" s="46"/>
      <c r="J104" s="46"/>
      <c r="K104" s="46"/>
      <c r="L104" s="17"/>
      <c r="M104" s="17"/>
      <c r="N104" s="7">
        <v>15.1767</v>
      </c>
      <c r="O104" s="17"/>
      <c r="P104" s="28">
        <v>1.1085</v>
      </c>
      <c r="Q104" s="29">
        <v>277</v>
      </c>
      <c r="R104" s="26">
        <v>23</v>
      </c>
    </row>
    <row r="105" spans="1:18" x14ac:dyDescent="0.25">
      <c r="A105" s="17"/>
      <c r="B105" s="23"/>
      <c r="C105" s="5" t="s">
        <v>139</v>
      </c>
      <c r="D105" s="7">
        <f t="shared" si="21"/>
        <v>10.3</v>
      </c>
      <c r="E105" s="7">
        <v>11</v>
      </c>
      <c r="F105" s="7">
        <f t="shared" si="20"/>
        <v>0.69999999999999929</v>
      </c>
      <c r="G105" s="46"/>
      <c r="H105" s="46"/>
      <c r="I105" s="46"/>
      <c r="J105" s="46"/>
      <c r="K105" s="46"/>
      <c r="L105" s="17"/>
      <c r="M105" s="17"/>
      <c r="N105" s="7">
        <v>12.794</v>
      </c>
      <c r="O105" s="17"/>
      <c r="P105" s="28">
        <v>1.0892999999999999</v>
      </c>
      <c r="Q105" s="29">
        <v>253</v>
      </c>
      <c r="R105" s="26">
        <v>20</v>
      </c>
    </row>
    <row r="106" spans="1:18" x14ac:dyDescent="0.25">
      <c r="A106" s="17"/>
      <c r="B106" s="23"/>
      <c r="C106" s="5" t="s">
        <v>140</v>
      </c>
      <c r="D106" s="7">
        <f t="shared" si="21"/>
        <v>11</v>
      </c>
      <c r="E106" s="7">
        <v>12.55</v>
      </c>
      <c r="F106" s="7">
        <f t="shared" si="20"/>
        <v>1.5500000000000007</v>
      </c>
      <c r="G106" s="46"/>
      <c r="H106" s="46"/>
      <c r="I106" s="46"/>
      <c r="J106" s="46"/>
      <c r="K106" s="46"/>
      <c r="L106" s="17"/>
      <c r="M106" s="17"/>
      <c r="N106" s="7">
        <v>14.619400000000001</v>
      </c>
      <c r="O106" s="17"/>
      <c r="P106" s="28">
        <v>0.94059999999999999</v>
      </c>
      <c r="Q106" s="29">
        <v>267</v>
      </c>
      <c r="R106" s="26">
        <v>14</v>
      </c>
    </row>
    <row r="107" spans="1:18" x14ac:dyDescent="0.25">
      <c r="A107" s="17"/>
      <c r="B107" s="23"/>
      <c r="C107" s="5" t="s">
        <v>141</v>
      </c>
      <c r="D107" s="7">
        <f t="shared" si="21"/>
        <v>12.55</v>
      </c>
      <c r="E107" s="7">
        <v>13.5</v>
      </c>
      <c r="F107" s="7">
        <f t="shared" si="20"/>
        <v>0.94999999999999929</v>
      </c>
      <c r="G107" s="46"/>
      <c r="H107" s="46"/>
      <c r="I107" s="46"/>
      <c r="J107" s="46"/>
      <c r="K107" s="46"/>
      <c r="L107" s="17"/>
      <c r="M107" s="17"/>
      <c r="N107" s="7">
        <v>10.4673</v>
      </c>
      <c r="O107" s="17"/>
      <c r="P107" s="28">
        <v>0.62580000000000002</v>
      </c>
      <c r="Q107" s="29">
        <v>190</v>
      </c>
      <c r="R107" s="26" t="s">
        <v>148</v>
      </c>
    </row>
    <row r="108" spans="1:18" x14ac:dyDescent="0.25">
      <c r="A108" s="17"/>
      <c r="B108" s="23"/>
      <c r="C108" s="5" t="s">
        <v>142</v>
      </c>
      <c r="D108" s="7">
        <f t="shared" si="21"/>
        <v>13.5</v>
      </c>
      <c r="E108" s="7">
        <v>14</v>
      </c>
      <c r="F108" s="7">
        <f t="shared" si="20"/>
        <v>0.5</v>
      </c>
      <c r="G108" s="46"/>
      <c r="H108" s="46"/>
      <c r="I108" s="46"/>
      <c r="J108" s="46"/>
      <c r="K108" s="46"/>
      <c r="L108" s="17"/>
      <c r="M108" s="17"/>
      <c r="N108" s="7">
        <v>4.6509</v>
      </c>
      <c r="O108" s="17"/>
      <c r="P108" s="28">
        <v>0.22009999999999999</v>
      </c>
      <c r="Q108" s="29">
        <v>51</v>
      </c>
      <c r="R108" s="26" t="s">
        <v>148</v>
      </c>
    </row>
    <row r="109" spans="1:18" x14ac:dyDescent="0.25">
      <c r="A109" s="17"/>
      <c r="B109" s="23"/>
      <c r="C109" s="5" t="s">
        <v>143</v>
      </c>
      <c r="D109" s="7">
        <f t="shared" si="21"/>
        <v>14</v>
      </c>
      <c r="E109" s="7">
        <v>14.8</v>
      </c>
      <c r="F109" s="7">
        <f t="shared" si="20"/>
        <v>0.80000000000000071</v>
      </c>
      <c r="G109" s="46"/>
      <c r="H109" s="46"/>
      <c r="I109" s="46"/>
      <c r="J109" s="46"/>
      <c r="K109" s="46"/>
      <c r="L109" s="17"/>
      <c r="M109" s="17"/>
      <c r="N109" s="7">
        <v>7.3110999999999997</v>
      </c>
      <c r="O109" s="17"/>
      <c r="P109" s="28">
        <v>0.40639999999999998</v>
      </c>
      <c r="Q109" s="29">
        <v>87</v>
      </c>
      <c r="R109" s="26" t="s">
        <v>148</v>
      </c>
    </row>
    <row r="110" spans="1:18" x14ac:dyDescent="0.25">
      <c r="A110" s="17"/>
      <c r="B110" s="23"/>
      <c r="C110" s="5" t="s">
        <v>144</v>
      </c>
      <c r="D110" s="7">
        <f>E109</f>
        <v>14.8</v>
      </c>
      <c r="E110" s="7">
        <v>16</v>
      </c>
      <c r="F110" s="7">
        <f t="shared" si="20"/>
        <v>1.1999999999999993</v>
      </c>
      <c r="G110" s="46"/>
      <c r="H110" s="46"/>
      <c r="I110" s="46"/>
      <c r="J110" s="46"/>
      <c r="K110" s="46"/>
      <c r="L110" s="17"/>
      <c r="M110" s="17"/>
      <c r="N110" s="7">
        <v>21.1081</v>
      </c>
      <c r="O110" s="17"/>
      <c r="P110" s="28">
        <v>1.3905000000000001</v>
      </c>
      <c r="Q110" s="29">
        <v>329</v>
      </c>
      <c r="R110" s="26">
        <v>36</v>
      </c>
    </row>
    <row r="111" spans="1:18" x14ac:dyDescent="0.25">
      <c r="A111" s="17"/>
      <c r="B111" s="23"/>
      <c r="C111" s="5" t="s">
        <v>145</v>
      </c>
      <c r="D111" s="7">
        <f t="shared" ref="D111:D112" si="23">E110</f>
        <v>16</v>
      </c>
      <c r="E111" s="7">
        <v>17</v>
      </c>
      <c r="F111" s="7">
        <f t="shared" si="20"/>
        <v>1</v>
      </c>
      <c r="G111" s="46"/>
      <c r="H111" s="46"/>
      <c r="I111" s="46"/>
      <c r="J111" s="46"/>
      <c r="K111" s="46"/>
      <c r="L111" s="17"/>
      <c r="M111" s="17"/>
      <c r="N111" s="7">
        <v>19.357099999999999</v>
      </c>
      <c r="O111" s="17"/>
      <c r="P111" s="28">
        <v>1.3308</v>
      </c>
      <c r="Q111" s="29">
        <v>253</v>
      </c>
      <c r="R111" s="26">
        <v>30</v>
      </c>
    </row>
    <row r="112" spans="1:18" x14ac:dyDescent="0.25">
      <c r="A112" s="17"/>
      <c r="B112" s="23"/>
      <c r="C112" s="5" t="s">
        <v>146</v>
      </c>
      <c r="D112" s="7">
        <f t="shared" si="23"/>
        <v>17</v>
      </c>
      <c r="E112" s="7">
        <v>17.5</v>
      </c>
      <c r="F112" s="7">
        <f t="shared" si="20"/>
        <v>0.5</v>
      </c>
      <c r="G112" s="46"/>
      <c r="H112" s="46"/>
      <c r="I112" s="46"/>
      <c r="J112" s="46"/>
      <c r="K112" s="46"/>
      <c r="L112" s="17"/>
      <c r="M112" s="17"/>
      <c r="N112" s="7">
        <v>14.807600000000001</v>
      </c>
      <c r="O112" s="17"/>
      <c r="P112" s="28">
        <v>0.82689999999999997</v>
      </c>
      <c r="Q112" s="29">
        <v>190</v>
      </c>
      <c r="R112" s="26">
        <v>18</v>
      </c>
    </row>
    <row r="113" spans="1:18" x14ac:dyDescent="0.25">
      <c r="A113" s="17"/>
      <c r="B113" s="23"/>
      <c r="C113" s="5" t="s">
        <v>149</v>
      </c>
      <c r="D113" s="7">
        <v>0</v>
      </c>
      <c r="E113" s="7">
        <f>D113+F113</f>
        <v>1.2</v>
      </c>
      <c r="F113" s="7">
        <v>1.2</v>
      </c>
      <c r="G113" s="46"/>
      <c r="H113" s="46"/>
      <c r="I113" s="46"/>
      <c r="J113" s="46"/>
      <c r="K113" s="46"/>
      <c r="L113" s="17"/>
      <c r="M113" s="17"/>
      <c r="N113" s="7">
        <v>8.4823000000000004</v>
      </c>
      <c r="O113" s="17"/>
      <c r="P113" s="7">
        <v>0.69620000000000004</v>
      </c>
      <c r="Q113" s="26">
        <v>216</v>
      </c>
      <c r="R113" s="26">
        <v>15</v>
      </c>
    </row>
    <row r="114" spans="1:18" x14ac:dyDescent="0.25">
      <c r="A114" s="17"/>
      <c r="B114" s="23"/>
      <c r="C114" s="5" t="s">
        <v>150</v>
      </c>
      <c r="D114" s="7">
        <v>1.2</v>
      </c>
      <c r="E114" s="7">
        <f t="shared" ref="E114:E134" si="24">D114+F114</f>
        <v>2</v>
      </c>
      <c r="F114" s="7">
        <v>0.8</v>
      </c>
      <c r="G114" s="46"/>
      <c r="H114" s="46"/>
      <c r="I114" s="46"/>
      <c r="J114" s="46"/>
      <c r="K114" s="46"/>
      <c r="L114" s="17"/>
      <c r="M114" s="17"/>
      <c r="N114" s="7">
        <v>16.262499999999999</v>
      </c>
      <c r="O114" s="17"/>
      <c r="P114" s="7">
        <v>1.4069</v>
      </c>
      <c r="Q114" s="26">
        <v>379.00000000000006</v>
      </c>
      <c r="R114" s="26">
        <v>30</v>
      </c>
    </row>
    <row r="115" spans="1:18" x14ac:dyDescent="0.25">
      <c r="A115" s="17"/>
      <c r="B115" s="23"/>
      <c r="C115" s="5" t="s">
        <v>151</v>
      </c>
      <c r="D115" s="7">
        <v>2</v>
      </c>
      <c r="E115" s="7">
        <f t="shared" si="24"/>
        <v>3</v>
      </c>
      <c r="F115" s="7">
        <v>1</v>
      </c>
      <c r="G115" s="46"/>
      <c r="H115" s="46"/>
      <c r="I115" s="46"/>
      <c r="J115" s="46"/>
      <c r="K115" s="46"/>
      <c r="L115" s="17"/>
      <c r="M115" s="17"/>
      <c r="N115" s="7">
        <v>18.254999999999999</v>
      </c>
      <c r="O115" s="17"/>
      <c r="P115" s="7">
        <v>1.1337999999999999</v>
      </c>
      <c r="Q115" s="26">
        <v>162.99999999999997</v>
      </c>
      <c r="R115" s="26">
        <v>28.999999999999996</v>
      </c>
    </row>
    <row r="116" spans="1:18" x14ac:dyDescent="0.25">
      <c r="A116" s="17"/>
      <c r="B116" s="23"/>
      <c r="C116" s="5" t="s">
        <v>152</v>
      </c>
      <c r="D116" s="7">
        <v>3</v>
      </c>
      <c r="E116" s="7">
        <f t="shared" si="24"/>
        <v>4</v>
      </c>
      <c r="F116" s="7">
        <v>1</v>
      </c>
      <c r="G116" s="46"/>
      <c r="H116" s="46"/>
      <c r="I116" s="46"/>
      <c r="J116" s="46"/>
      <c r="K116" s="46"/>
      <c r="L116" s="17"/>
      <c r="M116" s="17"/>
      <c r="N116" s="7">
        <v>16.8508</v>
      </c>
      <c r="O116" s="17"/>
      <c r="P116" s="7">
        <v>0.97570000000000001</v>
      </c>
      <c r="Q116" s="26">
        <v>144</v>
      </c>
      <c r="R116" s="26">
        <v>26</v>
      </c>
    </row>
    <row r="117" spans="1:18" x14ac:dyDescent="0.25">
      <c r="A117" s="17"/>
      <c r="B117" s="23"/>
      <c r="C117" s="5" t="s">
        <v>153</v>
      </c>
      <c r="D117" s="7">
        <v>4</v>
      </c>
      <c r="E117" s="7">
        <f t="shared" si="24"/>
        <v>5</v>
      </c>
      <c r="F117" s="7">
        <v>1</v>
      </c>
      <c r="G117" s="46"/>
      <c r="H117" s="46"/>
      <c r="I117" s="46"/>
      <c r="J117" s="46"/>
      <c r="K117" s="46"/>
      <c r="L117" s="17"/>
      <c r="M117" s="17"/>
      <c r="N117" s="7">
        <v>17.898299999999999</v>
      </c>
      <c r="O117" s="17"/>
      <c r="P117" s="7">
        <v>1.0461</v>
      </c>
      <c r="Q117" s="26">
        <v>132</v>
      </c>
      <c r="R117" s="26">
        <v>26</v>
      </c>
    </row>
    <row r="118" spans="1:18" x14ac:dyDescent="0.25">
      <c r="A118" s="17"/>
      <c r="B118" s="23"/>
      <c r="C118" s="5" t="s">
        <v>154</v>
      </c>
      <c r="D118" s="7">
        <v>5</v>
      </c>
      <c r="E118" s="7">
        <f t="shared" si="24"/>
        <v>6</v>
      </c>
      <c r="F118" s="7">
        <v>1</v>
      </c>
      <c r="G118" s="46"/>
      <c r="H118" s="46"/>
      <c r="I118" s="46"/>
      <c r="J118" s="46"/>
      <c r="K118" s="46"/>
      <c r="L118" s="17"/>
      <c r="M118" s="17"/>
      <c r="N118" s="7">
        <v>18.183700000000002</v>
      </c>
      <c r="O118" s="17"/>
      <c r="P118" s="7">
        <v>1.0404</v>
      </c>
      <c r="Q118" s="26">
        <v>161</v>
      </c>
      <c r="R118" s="26">
        <v>27</v>
      </c>
    </row>
    <row r="119" spans="1:18" x14ac:dyDescent="0.25">
      <c r="A119" s="17"/>
      <c r="B119" s="23"/>
      <c r="C119" s="5" t="s">
        <v>155</v>
      </c>
      <c r="D119" s="7">
        <v>6</v>
      </c>
      <c r="E119" s="7">
        <f t="shared" si="24"/>
        <v>7</v>
      </c>
      <c r="F119" s="7">
        <v>1</v>
      </c>
      <c r="G119" s="46"/>
      <c r="H119" s="46"/>
      <c r="I119" s="46"/>
      <c r="J119" s="46"/>
      <c r="K119" s="46"/>
      <c r="L119" s="17"/>
      <c r="M119" s="17"/>
      <c r="N119" s="7">
        <v>17.906400000000001</v>
      </c>
      <c r="O119" s="17"/>
      <c r="P119" s="7">
        <v>0.9899</v>
      </c>
      <c r="Q119" s="26">
        <v>179</v>
      </c>
      <c r="R119" s="26">
        <v>31</v>
      </c>
    </row>
    <row r="120" spans="1:18" x14ac:dyDescent="0.25">
      <c r="A120" s="17"/>
      <c r="B120" s="23"/>
      <c r="C120" s="5" t="s">
        <v>156</v>
      </c>
      <c r="D120" s="7">
        <v>7</v>
      </c>
      <c r="E120" s="7">
        <f t="shared" si="24"/>
        <v>8</v>
      </c>
      <c r="F120" s="7">
        <v>1</v>
      </c>
      <c r="G120" s="46"/>
      <c r="H120" s="46"/>
      <c r="I120" s="46"/>
      <c r="J120" s="46"/>
      <c r="K120" s="46"/>
      <c r="L120" s="17"/>
      <c r="M120" s="17"/>
      <c r="N120" s="7">
        <v>13.674799999999999</v>
      </c>
      <c r="O120" s="17"/>
      <c r="P120" s="7">
        <v>0.89249999999999996</v>
      </c>
      <c r="Q120" s="26">
        <v>170</v>
      </c>
      <c r="R120" s="26">
        <v>22</v>
      </c>
    </row>
    <row r="121" spans="1:18" x14ac:dyDescent="0.25">
      <c r="A121" s="17"/>
      <c r="B121" s="23"/>
      <c r="C121" s="5" t="s">
        <v>157</v>
      </c>
      <c r="D121" s="7">
        <v>8</v>
      </c>
      <c r="E121" s="7">
        <f t="shared" si="24"/>
        <v>9</v>
      </c>
      <c r="F121" s="7">
        <v>1</v>
      </c>
      <c r="G121" s="46"/>
      <c r="H121" s="46"/>
      <c r="I121" s="46"/>
      <c r="J121" s="46"/>
      <c r="K121" s="46"/>
      <c r="L121" s="17"/>
      <c r="M121" s="17"/>
      <c r="N121" s="7">
        <v>13.097300000000001</v>
      </c>
      <c r="O121" s="17"/>
      <c r="P121" s="7">
        <v>0.80840000000000001</v>
      </c>
      <c r="Q121" s="26">
        <v>183</v>
      </c>
      <c r="R121" s="26">
        <v>17</v>
      </c>
    </row>
    <row r="122" spans="1:18" x14ac:dyDescent="0.25">
      <c r="A122" s="17"/>
      <c r="B122" s="23"/>
      <c r="C122" s="5" t="s">
        <v>158</v>
      </c>
      <c r="D122" s="7">
        <v>9</v>
      </c>
      <c r="E122" s="7">
        <f t="shared" si="24"/>
        <v>10</v>
      </c>
      <c r="F122" s="7">
        <v>1</v>
      </c>
      <c r="G122" s="46"/>
      <c r="H122" s="46"/>
      <c r="I122" s="46"/>
      <c r="J122" s="46"/>
      <c r="K122" s="46"/>
      <c r="L122" s="17"/>
      <c r="M122" s="17"/>
      <c r="N122" s="7">
        <v>12.669600000000001</v>
      </c>
      <c r="O122" s="17"/>
      <c r="P122" s="7">
        <v>0.7732</v>
      </c>
      <c r="Q122" s="26">
        <v>159</v>
      </c>
      <c r="R122" s="26">
        <v>18</v>
      </c>
    </row>
    <row r="123" spans="1:18" x14ac:dyDescent="0.25">
      <c r="A123" s="17"/>
      <c r="B123" s="23"/>
      <c r="C123" s="5" t="s">
        <v>159</v>
      </c>
      <c r="D123" s="7">
        <v>10</v>
      </c>
      <c r="E123" s="7">
        <f t="shared" si="24"/>
        <v>11</v>
      </c>
      <c r="F123" s="7">
        <v>1</v>
      </c>
      <c r="G123" s="46"/>
      <c r="H123" s="46"/>
      <c r="I123" s="46"/>
      <c r="J123" s="46"/>
      <c r="K123" s="46"/>
      <c r="L123" s="17"/>
      <c r="M123" s="17"/>
      <c r="N123" s="7">
        <v>14.8028</v>
      </c>
      <c r="O123" s="17"/>
      <c r="P123" s="7">
        <v>0.97209999999999996</v>
      </c>
      <c r="Q123" s="26">
        <v>151</v>
      </c>
      <c r="R123" s="26">
        <v>23.999999999999996</v>
      </c>
    </row>
    <row r="124" spans="1:18" x14ac:dyDescent="0.25">
      <c r="A124" s="17"/>
      <c r="B124" s="23"/>
      <c r="C124" s="5" t="s">
        <v>160</v>
      </c>
      <c r="D124" s="7">
        <v>11</v>
      </c>
      <c r="E124" s="7">
        <f t="shared" si="24"/>
        <v>12</v>
      </c>
      <c r="F124" s="7">
        <v>1</v>
      </c>
      <c r="G124" s="46"/>
      <c r="H124" s="46"/>
      <c r="I124" s="46"/>
      <c r="J124" s="46"/>
      <c r="K124" s="46"/>
      <c r="L124" s="17"/>
      <c r="M124" s="17"/>
      <c r="N124" s="7">
        <v>13.1189</v>
      </c>
      <c r="O124" s="17"/>
      <c r="P124" s="7">
        <v>0.87</v>
      </c>
      <c r="Q124" s="26">
        <v>158.00000000000003</v>
      </c>
      <c r="R124" s="26">
        <v>21</v>
      </c>
    </row>
    <row r="125" spans="1:18" x14ac:dyDescent="0.25">
      <c r="A125" s="17"/>
      <c r="B125" s="23"/>
      <c r="C125" s="5" t="s">
        <v>161</v>
      </c>
      <c r="D125" s="7">
        <v>12</v>
      </c>
      <c r="E125" s="7">
        <f t="shared" si="24"/>
        <v>13</v>
      </c>
      <c r="F125" s="7">
        <v>1</v>
      </c>
      <c r="G125" s="46"/>
      <c r="H125" s="46"/>
      <c r="I125" s="46"/>
      <c r="J125" s="46"/>
      <c r="K125" s="46"/>
      <c r="L125" s="17"/>
      <c r="M125" s="17"/>
      <c r="N125" s="7">
        <v>11.8124</v>
      </c>
      <c r="O125" s="17"/>
      <c r="P125" s="7">
        <v>0.81020000000000003</v>
      </c>
      <c r="Q125" s="26">
        <v>135</v>
      </c>
      <c r="R125" s="26">
        <v>16</v>
      </c>
    </row>
    <row r="126" spans="1:18" x14ac:dyDescent="0.25">
      <c r="A126" s="17"/>
      <c r="B126" s="23"/>
      <c r="C126" s="5" t="s">
        <v>162</v>
      </c>
      <c r="D126" s="7">
        <v>13</v>
      </c>
      <c r="E126" s="7">
        <f t="shared" si="24"/>
        <v>14</v>
      </c>
      <c r="F126" s="7">
        <v>1</v>
      </c>
      <c r="G126" s="46"/>
      <c r="H126" s="46"/>
      <c r="I126" s="46"/>
      <c r="J126" s="46"/>
      <c r="K126" s="46"/>
      <c r="L126" s="17"/>
      <c r="M126" s="17"/>
      <c r="N126" s="7">
        <v>11.690200000000001</v>
      </c>
      <c r="O126" s="17"/>
      <c r="P126" s="7">
        <v>0.81869999999999998</v>
      </c>
      <c r="Q126" s="26">
        <v>165</v>
      </c>
      <c r="R126" s="26">
        <v>18</v>
      </c>
    </row>
    <row r="127" spans="1:18" x14ac:dyDescent="0.25">
      <c r="A127" s="17"/>
      <c r="B127" s="23"/>
      <c r="C127" s="5" t="s">
        <v>163</v>
      </c>
      <c r="D127" s="7">
        <v>14</v>
      </c>
      <c r="E127" s="7">
        <f t="shared" si="24"/>
        <v>15</v>
      </c>
      <c r="F127" s="7">
        <v>1</v>
      </c>
      <c r="G127" s="46"/>
      <c r="H127" s="46"/>
      <c r="I127" s="46"/>
      <c r="J127" s="46"/>
      <c r="K127" s="46"/>
      <c r="L127" s="17"/>
      <c r="M127" s="17"/>
      <c r="N127" s="7">
        <v>10.063499999999999</v>
      </c>
      <c r="O127" s="17"/>
      <c r="P127" s="7">
        <v>0.6341</v>
      </c>
      <c r="Q127" s="26">
        <v>158.00000000000003</v>
      </c>
      <c r="R127" s="26">
        <v>15</v>
      </c>
    </row>
    <row r="128" spans="1:18" x14ac:dyDescent="0.25">
      <c r="A128" s="17"/>
      <c r="B128" s="23"/>
      <c r="C128" s="5" t="s">
        <v>164</v>
      </c>
      <c r="D128" s="7">
        <v>15</v>
      </c>
      <c r="E128" s="7">
        <f t="shared" si="24"/>
        <v>16</v>
      </c>
      <c r="F128" s="7">
        <v>1</v>
      </c>
      <c r="G128" s="46"/>
      <c r="H128" s="46"/>
      <c r="I128" s="46"/>
      <c r="J128" s="46"/>
      <c r="K128" s="46"/>
      <c r="L128" s="17"/>
      <c r="M128" s="17"/>
      <c r="N128" s="7">
        <v>12.065099999999999</v>
      </c>
      <c r="O128" s="17"/>
      <c r="P128" s="7">
        <v>0.86309999999999998</v>
      </c>
      <c r="Q128" s="26">
        <v>167</v>
      </c>
      <c r="R128" s="26">
        <v>21</v>
      </c>
    </row>
    <row r="129" spans="1:18" x14ac:dyDescent="0.25">
      <c r="A129" s="17"/>
      <c r="B129" s="23"/>
      <c r="C129" s="5" t="s">
        <v>165</v>
      </c>
      <c r="D129" s="7">
        <v>16</v>
      </c>
      <c r="E129" s="7">
        <f t="shared" si="24"/>
        <v>17</v>
      </c>
      <c r="F129" s="7">
        <v>1</v>
      </c>
      <c r="G129" s="46"/>
      <c r="H129" s="46"/>
      <c r="I129" s="46"/>
      <c r="J129" s="46"/>
      <c r="K129" s="46"/>
      <c r="L129" s="17"/>
      <c r="M129" s="17"/>
      <c r="N129" s="7">
        <v>14.3483</v>
      </c>
      <c r="O129" s="17"/>
      <c r="P129" s="7">
        <v>0.94469999999999998</v>
      </c>
      <c r="Q129" s="26">
        <v>177</v>
      </c>
      <c r="R129" s="26">
        <v>23.999999999999996</v>
      </c>
    </row>
    <row r="130" spans="1:18" x14ac:dyDescent="0.25">
      <c r="A130" s="17"/>
      <c r="B130" s="23"/>
      <c r="C130" s="5" t="s">
        <v>166</v>
      </c>
      <c r="D130" s="7">
        <v>17</v>
      </c>
      <c r="E130" s="7">
        <f t="shared" si="24"/>
        <v>18</v>
      </c>
      <c r="F130" s="7">
        <v>1</v>
      </c>
      <c r="G130" s="46"/>
      <c r="H130" s="46"/>
      <c r="I130" s="46"/>
      <c r="J130" s="46"/>
      <c r="K130" s="46"/>
      <c r="L130" s="17"/>
      <c r="M130" s="17"/>
      <c r="N130" s="7">
        <v>13.3407</v>
      </c>
      <c r="O130" s="17"/>
      <c r="P130" s="7">
        <v>0.9254</v>
      </c>
      <c r="Q130" s="26">
        <v>191.99999999999997</v>
      </c>
      <c r="R130" s="26">
        <v>22</v>
      </c>
    </row>
    <row r="131" spans="1:18" x14ac:dyDescent="0.25">
      <c r="A131" s="17"/>
      <c r="B131" s="23"/>
      <c r="C131" s="5" t="s">
        <v>167</v>
      </c>
      <c r="D131" s="7">
        <v>18</v>
      </c>
      <c r="E131" s="7">
        <f t="shared" si="24"/>
        <v>19</v>
      </c>
      <c r="F131" s="7">
        <v>1</v>
      </c>
      <c r="G131" s="46"/>
      <c r="H131" s="46"/>
      <c r="I131" s="46"/>
      <c r="J131" s="46"/>
      <c r="K131" s="46"/>
      <c r="L131" s="17"/>
      <c r="M131" s="17"/>
      <c r="N131" s="7">
        <v>14.042199999999999</v>
      </c>
      <c r="O131" s="17"/>
      <c r="P131" s="7">
        <v>0.93069999999999997</v>
      </c>
      <c r="Q131" s="26">
        <v>201</v>
      </c>
      <c r="R131" s="26">
        <v>23</v>
      </c>
    </row>
    <row r="132" spans="1:18" x14ac:dyDescent="0.25">
      <c r="A132" s="17"/>
      <c r="B132" s="23"/>
      <c r="C132" s="5" t="s">
        <v>168</v>
      </c>
      <c r="D132" s="7">
        <v>19</v>
      </c>
      <c r="E132" s="7">
        <f t="shared" si="24"/>
        <v>20</v>
      </c>
      <c r="F132" s="7">
        <v>1</v>
      </c>
      <c r="G132" s="46"/>
      <c r="H132" s="46"/>
      <c r="I132" s="46"/>
      <c r="J132" s="46"/>
      <c r="K132" s="46"/>
      <c r="L132" s="17"/>
      <c r="M132" s="17"/>
      <c r="N132" s="7">
        <v>13.6288</v>
      </c>
      <c r="O132" s="17"/>
      <c r="P132" s="7">
        <v>0.93740000000000001</v>
      </c>
      <c r="Q132" s="26">
        <v>188</v>
      </c>
      <c r="R132" s="26">
        <v>21</v>
      </c>
    </row>
    <row r="133" spans="1:18" x14ac:dyDescent="0.25">
      <c r="A133" s="17"/>
      <c r="B133" s="23"/>
      <c r="C133" s="5" t="s">
        <v>169</v>
      </c>
      <c r="D133" s="7">
        <v>20</v>
      </c>
      <c r="E133" s="7">
        <f t="shared" si="24"/>
        <v>22</v>
      </c>
      <c r="F133" s="7">
        <v>2</v>
      </c>
      <c r="G133" s="46"/>
      <c r="H133" s="46"/>
      <c r="I133" s="46"/>
      <c r="J133" s="46"/>
      <c r="K133" s="46"/>
      <c r="L133" s="17"/>
      <c r="M133" s="17"/>
      <c r="N133" s="7">
        <v>13.755000000000001</v>
      </c>
      <c r="O133" s="17"/>
      <c r="P133" s="7">
        <v>0.90229999999999999</v>
      </c>
      <c r="Q133" s="26">
        <v>180</v>
      </c>
      <c r="R133" s="26">
        <v>19</v>
      </c>
    </row>
    <row r="134" spans="1:18" x14ac:dyDescent="0.25">
      <c r="A134" s="17"/>
      <c r="B134" s="23"/>
      <c r="C134" s="5" t="s">
        <v>170</v>
      </c>
      <c r="D134" s="7">
        <v>22</v>
      </c>
      <c r="E134" s="7">
        <f t="shared" si="24"/>
        <v>24</v>
      </c>
      <c r="F134" s="7">
        <v>2</v>
      </c>
      <c r="G134" s="46"/>
      <c r="H134" s="46"/>
      <c r="I134" s="46"/>
      <c r="J134" s="46"/>
      <c r="K134" s="46"/>
      <c r="L134" s="17"/>
      <c r="M134" s="17"/>
      <c r="N134" s="7">
        <v>14.0763</v>
      </c>
      <c r="O134" s="17"/>
      <c r="P134" s="7">
        <v>0.95950000000000002</v>
      </c>
      <c r="Q134" s="26">
        <v>168.99999999999997</v>
      </c>
      <c r="R134" s="26">
        <v>23</v>
      </c>
    </row>
    <row r="135" spans="1:18" x14ac:dyDescent="0.25">
      <c r="A135" s="17"/>
      <c r="B135" s="23"/>
      <c r="C135" s="5" t="s">
        <v>171</v>
      </c>
      <c r="D135" s="7">
        <v>24</v>
      </c>
      <c r="E135" s="7">
        <v>26</v>
      </c>
      <c r="F135" s="7">
        <v>2</v>
      </c>
      <c r="G135" s="46"/>
      <c r="H135" s="46"/>
      <c r="I135" s="46"/>
      <c r="J135" s="46"/>
      <c r="K135" s="46"/>
      <c r="L135" s="17"/>
      <c r="M135" s="17"/>
      <c r="N135" s="7">
        <v>15.079499999999999</v>
      </c>
      <c r="O135" s="17"/>
      <c r="P135" s="7">
        <v>1.1184000000000001</v>
      </c>
      <c r="Q135" s="26">
        <v>184</v>
      </c>
      <c r="R135" s="26">
        <v>23</v>
      </c>
    </row>
    <row r="136" spans="1:18" x14ac:dyDescent="0.25">
      <c r="A136" s="17"/>
      <c r="B136" s="23"/>
      <c r="C136" s="5" t="s">
        <v>172</v>
      </c>
      <c r="D136" s="7">
        <v>26</v>
      </c>
      <c r="E136" s="7">
        <v>28</v>
      </c>
      <c r="F136" s="7">
        <v>2</v>
      </c>
      <c r="G136" s="46"/>
      <c r="H136" s="46"/>
      <c r="I136" s="46"/>
      <c r="J136" s="46"/>
      <c r="K136" s="46"/>
      <c r="L136" s="17"/>
      <c r="M136" s="17"/>
      <c r="N136" s="7">
        <v>13.7713</v>
      </c>
      <c r="O136" s="17"/>
      <c r="P136" s="7">
        <v>0.99560000000000004</v>
      </c>
      <c r="Q136" s="26">
        <v>191.99999999999997</v>
      </c>
      <c r="R136" s="26">
        <v>17</v>
      </c>
    </row>
    <row r="137" spans="1:18" x14ac:dyDescent="0.25">
      <c r="A137" s="17"/>
      <c r="B137" s="23"/>
      <c r="C137" s="5" t="s">
        <v>173</v>
      </c>
      <c r="D137" s="7">
        <v>0</v>
      </c>
      <c r="E137" s="7">
        <v>1</v>
      </c>
      <c r="F137" s="7">
        <f>E137-D137</f>
        <v>1</v>
      </c>
      <c r="G137" s="46"/>
      <c r="H137" s="46"/>
      <c r="I137" s="46"/>
      <c r="J137" s="46"/>
      <c r="K137" s="46"/>
      <c r="L137" s="17"/>
      <c r="M137" s="17"/>
      <c r="N137" s="7">
        <v>8.5109999999999992</v>
      </c>
      <c r="O137" s="17"/>
      <c r="P137" s="7">
        <v>0.40500000000000003</v>
      </c>
      <c r="Q137" s="26">
        <v>195</v>
      </c>
      <c r="R137" s="7" t="s">
        <v>148</v>
      </c>
    </row>
    <row r="138" spans="1:18" x14ac:dyDescent="0.25">
      <c r="A138" s="17"/>
      <c r="B138" s="23"/>
      <c r="C138" s="5" t="s">
        <v>174</v>
      </c>
      <c r="D138" s="7">
        <v>1</v>
      </c>
      <c r="E138" s="7">
        <v>2.2999999999999998</v>
      </c>
      <c r="F138" s="7">
        <f t="shared" ref="F138:F148" si="25">E138-D138</f>
        <v>1.2999999999999998</v>
      </c>
      <c r="G138" s="46"/>
      <c r="H138" s="46"/>
      <c r="I138" s="46"/>
      <c r="J138" s="46"/>
      <c r="K138" s="46"/>
      <c r="L138" s="17"/>
      <c r="M138" s="17"/>
      <c r="N138" s="7">
        <v>8.7254000000000005</v>
      </c>
      <c r="O138" s="17"/>
      <c r="P138" s="7">
        <v>0.41410000000000002</v>
      </c>
      <c r="Q138" s="26">
        <v>201</v>
      </c>
      <c r="R138" s="7" t="s">
        <v>148</v>
      </c>
    </row>
    <row r="139" spans="1:18" x14ac:dyDescent="0.25">
      <c r="A139" s="17"/>
      <c r="B139" s="23"/>
      <c r="C139" s="5" t="s">
        <v>175</v>
      </c>
      <c r="D139" s="7">
        <v>2.2999999999999998</v>
      </c>
      <c r="E139" s="7">
        <v>3</v>
      </c>
      <c r="F139" s="7">
        <f t="shared" si="25"/>
        <v>0.70000000000000018</v>
      </c>
      <c r="G139" s="46"/>
      <c r="H139" s="46"/>
      <c r="I139" s="46"/>
      <c r="J139" s="46"/>
      <c r="K139" s="46"/>
      <c r="L139" s="17"/>
      <c r="M139" s="17"/>
      <c r="N139" s="7">
        <v>6.601</v>
      </c>
      <c r="O139" s="17"/>
      <c r="P139" s="7">
        <v>0.26800000000000002</v>
      </c>
      <c r="Q139" s="26">
        <v>136</v>
      </c>
      <c r="R139" s="7" t="s">
        <v>148</v>
      </c>
    </row>
    <row r="140" spans="1:18" x14ac:dyDescent="0.25">
      <c r="A140" s="17"/>
      <c r="B140" s="23"/>
      <c r="C140" s="5" t="s">
        <v>176</v>
      </c>
      <c r="D140" s="7">
        <v>3</v>
      </c>
      <c r="E140" s="7">
        <v>4</v>
      </c>
      <c r="F140" s="7">
        <f t="shared" si="25"/>
        <v>1</v>
      </c>
      <c r="G140" s="46"/>
      <c r="H140" s="46"/>
      <c r="I140" s="46"/>
      <c r="J140" s="46"/>
      <c r="K140" s="46"/>
      <c r="L140" s="17"/>
      <c r="M140" s="17"/>
      <c r="N140" s="7">
        <v>9.9327000000000005</v>
      </c>
      <c r="O140" s="17"/>
      <c r="P140" s="7">
        <v>0.48949999999999999</v>
      </c>
      <c r="Q140" s="26">
        <v>191</v>
      </c>
      <c r="R140" s="26">
        <v>10</v>
      </c>
    </row>
    <row r="141" spans="1:18" x14ac:dyDescent="0.25">
      <c r="A141" s="17"/>
      <c r="B141" s="23"/>
      <c r="C141" s="5" t="s">
        <v>177</v>
      </c>
      <c r="D141" s="7">
        <v>4</v>
      </c>
      <c r="E141" s="7">
        <v>5</v>
      </c>
      <c r="F141" s="7">
        <f t="shared" si="25"/>
        <v>1</v>
      </c>
      <c r="G141" s="46"/>
      <c r="H141" s="46"/>
      <c r="I141" s="46"/>
      <c r="J141" s="46"/>
      <c r="K141" s="46"/>
      <c r="L141" s="17"/>
      <c r="M141" s="17"/>
      <c r="N141" s="7">
        <v>9.2495999999999992</v>
      </c>
      <c r="O141" s="17"/>
      <c r="P141" s="7">
        <v>0.4677</v>
      </c>
      <c r="Q141" s="26">
        <v>181.00000000000003</v>
      </c>
      <c r="R141" s="26" t="s">
        <v>148</v>
      </c>
    </row>
    <row r="142" spans="1:18" x14ac:dyDescent="0.25">
      <c r="A142" s="17"/>
      <c r="B142" s="23"/>
      <c r="C142" s="5" t="s">
        <v>178</v>
      </c>
      <c r="D142" s="7">
        <v>5</v>
      </c>
      <c r="E142" s="7">
        <v>6</v>
      </c>
      <c r="F142" s="7">
        <f t="shared" si="25"/>
        <v>1</v>
      </c>
      <c r="G142" s="46"/>
      <c r="H142" s="46"/>
      <c r="I142" s="46"/>
      <c r="J142" s="46"/>
      <c r="K142" s="46"/>
      <c r="L142" s="17"/>
      <c r="M142" s="17"/>
      <c r="N142" s="7">
        <v>9.2146000000000008</v>
      </c>
      <c r="O142" s="17"/>
      <c r="P142" s="7">
        <v>0.45590000000000003</v>
      </c>
      <c r="Q142" s="26">
        <v>178</v>
      </c>
      <c r="R142" s="26">
        <v>11</v>
      </c>
    </row>
    <row r="143" spans="1:18" x14ac:dyDescent="0.25">
      <c r="A143" s="17"/>
      <c r="B143" s="23"/>
      <c r="C143" s="5" t="s">
        <v>179</v>
      </c>
      <c r="D143" s="7">
        <v>6</v>
      </c>
      <c r="E143" s="7">
        <v>7</v>
      </c>
      <c r="F143" s="7">
        <f t="shared" si="25"/>
        <v>1</v>
      </c>
      <c r="G143" s="46"/>
      <c r="H143" s="46"/>
      <c r="I143" s="46"/>
      <c r="J143" s="46"/>
      <c r="K143" s="46"/>
      <c r="L143" s="17"/>
      <c r="M143" s="17"/>
      <c r="N143" s="7">
        <v>9.7254000000000005</v>
      </c>
      <c r="O143" s="17"/>
      <c r="P143" s="7">
        <v>0.53220000000000001</v>
      </c>
      <c r="Q143" s="26">
        <v>194</v>
      </c>
      <c r="R143" s="26">
        <v>13</v>
      </c>
    </row>
    <row r="144" spans="1:18" x14ac:dyDescent="0.25">
      <c r="A144" s="17"/>
      <c r="B144" s="23"/>
      <c r="C144" s="5" t="s">
        <v>180</v>
      </c>
      <c r="D144" s="7">
        <v>7</v>
      </c>
      <c r="E144" s="7">
        <v>8</v>
      </c>
      <c r="F144" s="7">
        <f t="shared" si="25"/>
        <v>1</v>
      </c>
      <c r="G144" s="46"/>
      <c r="H144" s="46"/>
      <c r="I144" s="46"/>
      <c r="J144" s="46"/>
      <c r="K144" s="46"/>
      <c r="L144" s="17"/>
      <c r="M144" s="17"/>
      <c r="N144" s="7">
        <v>9.0884999999999998</v>
      </c>
      <c r="O144" s="17"/>
      <c r="P144" s="7">
        <v>0.52480000000000004</v>
      </c>
      <c r="Q144" s="26">
        <v>194</v>
      </c>
      <c r="R144" s="26">
        <v>11.999999999999998</v>
      </c>
    </row>
    <row r="145" spans="1:18" x14ac:dyDescent="0.25">
      <c r="A145" s="17"/>
      <c r="B145" s="23"/>
      <c r="C145" s="5" t="s">
        <v>181</v>
      </c>
      <c r="D145" s="7">
        <v>8</v>
      </c>
      <c r="E145" s="7">
        <v>9</v>
      </c>
      <c r="F145" s="7">
        <f t="shared" si="25"/>
        <v>1</v>
      </c>
      <c r="G145" s="46"/>
      <c r="H145" s="46"/>
      <c r="I145" s="46"/>
      <c r="J145" s="46"/>
      <c r="K145" s="46"/>
      <c r="L145" s="17"/>
      <c r="M145" s="17"/>
      <c r="N145" s="7">
        <v>9.0756999999999994</v>
      </c>
      <c r="O145" s="17"/>
      <c r="P145" s="7">
        <v>0.46439999999999998</v>
      </c>
      <c r="Q145" s="26">
        <v>195</v>
      </c>
      <c r="R145" s="26">
        <v>11</v>
      </c>
    </row>
    <row r="146" spans="1:18" x14ac:dyDescent="0.25">
      <c r="A146" s="17"/>
      <c r="B146" s="23"/>
      <c r="C146" s="5" t="s">
        <v>182</v>
      </c>
      <c r="D146" s="7">
        <v>9</v>
      </c>
      <c r="E146" s="7">
        <v>9.8000000000000007</v>
      </c>
      <c r="F146" s="7">
        <f t="shared" si="25"/>
        <v>0.80000000000000071</v>
      </c>
      <c r="G146" s="46"/>
      <c r="H146" s="46"/>
      <c r="I146" s="46"/>
      <c r="J146" s="46"/>
      <c r="K146" s="46"/>
      <c r="L146" s="17"/>
      <c r="M146" s="17"/>
      <c r="N146" s="7">
        <v>9.0882000000000005</v>
      </c>
      <c r="O146" s="17"/>
      <c r="P146" s="7">
        <v>0.5353</v>
      </c>
      <c r="Q146" s="26">
        <v>205</v>
      </c>
      <c r="R146" s="7" t="s">
        <v>148</v>
      </c>
    </row>
    <row r="147" spans="1:18" x14ac:dyDescent="0.25">
      <c r="A147" s="17"/>
      <c r="B147" s="23"/>
      <c r="C147" s="5" t="s">
        <v>183</v>
      </c>
      <c r="D147" s="7">
        <v>9.8000000000000007</v>
      </c>
      <c r="E147" s="7">
        <v>11</v>
      </c>
      <c r="F147" s="7">
        <f t="shared" si="25"/>
        <v>1.1999999999999993</v>
      </c>
      <c r="G147" s="46"/>
      <c r="H147" s="46"/>
      <c r="I147" s="46"/>
      <c r="J147" s="46"/>
      <c r="K147" s="46"/>
      <c r="L147" s="17"/>
      <c r="M147" s="17"/>
      <c r="N147" s="34">
        <v>8.3383000000000003</v>
      </c>
      <c r="O147" s="17"/>
      <c r="P147" s="34">
        <v>0.52529999999999999</v>
      </c>
      <c r="Q147" s="47">
        <v>196</v>
      </c>
      <c r="R147" s="34" t="s">
        <v>148</v>
      </c>
    </row>
    <row r="148" spans="1:18" x14ac:dyDescent="0.25">
      <c r="A148" s="17"/>
      <c r="B148" s="23"/>
      <c r="C148" s="5" t="s">
        <v>184</v>
      </c>
      <c r="D148" s="7">
        <v>11</v>
      </c>
      <c r="E148" s="7">
        <v>12</v>
      </c>
      <c r="F148" s="7">
        <f t="shared" si="25"/>
        <v>1</v>
      </c>
      <c r="G148" s="46"/>
      <c r="H148" s="46"/>
      <c r="I148" s="46"/>
      <c r="J148" s="46"/>
      <c r="K148" s="46"/>
      <c r="L148" s="17"/>
      <c r="M148" s="17"/>
      <c r="N148" s="7">
        <v>7.7122999999999999</v>
      </c>
      <c r="O148" s="17"/>
      <c r="P148" s="7">
        <v>0.41880000000000001</v>
      </c>
      <c r="Q148" s="26">
        <v>176</v>
      </c>
      <c r="R148" s="7" t="s">
        <v>148</v>
      </c>
    </row>
    <row r="149" spans="1:18" x14ac:dyDescent="0.25">
      <c r="A149" s="17"/>
      <c r="B149" s="23"/>
      <c r="C149" s="17"/>
      <c r="D149" s="17"/>
      <c r="E149" s="17"/>
      <c r="F149" s="17"/>
      <c r="G149" s="46"/>
      <c r="H149" s="46"/>
      <c r="I149" s="46"/>
      <c r="J149" s="46"/>
      <c r="K149" s="46"/>
      <c r="L149" s="17"/>
      <c r="M149" s="17"/>
      <c r="N149" s="17"/>
      <c r="O149" s="17"/>
      <c r="P149" s="17"/>
      <c r="Q149" s="17"/>
      <c r="R149" s="17"/>
    </row>
  </sheetData>
  <mergeCells count="44">
    <mergeCell ref="M31:M38"/>
    <mergeCell ref="G43:G49"/>
    <mergeCell ref="H43:H49"/>
    <mergeCell ref="I43:I49"/>
    <mergeCell ref="L14:L28"/>
    <mergeCell ref="L31:L38"/>
    <mergeCell ref="L43:L49"/>
    <mergeCell ref="G31:G38"/>
    <mergeCell ref="H31:H38"/>
    <mergeCell ref="I31:I38"/>
    <mergeCell ref="A1:R1"/>
    <mergeCell ref="B43:B54"/>
    <mergeCell ref="G4:G13"/>
    <mergeCell ref="H4:H13"/>
    <mergeCell ref="I4:I13"/>
    <mergeCell ref="M4:M13"/>
    <mergeCell ref="O4:O13"/>
    <mergeCell ref="G14:G28"/>
    <mergeCell ref="H14:H28"/>
    <mergeCell ref="I14:I28"/>
    <mergeCell ref="M14:M28"/>
    <mergeCell ref="O14:O28"/>
    <mergeCell ref="M43:M49"/>
    <mergeCell ref="O31:O38"/>
    <mergeCell ref="O48:O49"/>
    <mergeCell ref="L4:L13"/>
    <mergeCell ref="P4:P13"/>
    <mergeCell ref="Q4:Q13"/>
    <mergeCell ref="R4:R13"/>
    <mergeCell ref="P14:P28"/>
    <mergeCell ref="Q14:Q28"/>
    <mergeCell ref="R14:R28"/>
    <mergeCell ref="P31:P38"/>
    <mergeCell ref="Q31:Q38"/>
    <mergeCell ref="R31:R38"/>
    <mergeCell ref="P43:P49"/>
    <mergeCell ref="Q43:Q49"/>
    <mergeCell ref="R43:R49"/>
    <mergeCell ref="O57:O68"/>
    <mergeCell ref="G57:G68"/>
    <mergeCell ref="H57:H68"/>
    <mergeCell ref="I57:I68"/>
    <mergeCell ref="L57:L68"/>
    <mergeCell ref="M57:M68"/>
  </mergeCells>
  <conditionalFormatting sqref="N3:N93 N95:N112">
    <cfRule type="cellIs" dxfId="7" priority="1" operator="greaterThan">
      <formula>20</formula>
    </cfRule>
  </conditionalFormatting>
  <conditionalFormatting sqref="P55:P112">
    <cfRule type="cellIs" dxfId="6" priority="6" operator="greaterThan">
      <formula>2</formula>
    </cfRule>
  </conditionalFormatting>
  <conditionalFormatting sqref="Q3:Q148">
    <cfRule type="cellIs" dxfId="5" priority="5" operator="greaterThan">
      <formula>500</formula>
    </cfRule>
  </conditionalFormatting>
  <conditionalFormatting sqref="Q75">
    <cfRule type="cellIs" dxfId="4" priority="3" operator="greaterThan">
      <formula>500</formula>
    </cfRule>
  </conditionalFormatting>
  <conditionalFormatting sqref="R3:R106 R110:R136 R142:R145">
    <cfRule type="cellIs" dxfId="3" priority="2" operator="greaterThan">
      <formula>50</formula>
    </cfRule>
  </conditionalFormatting>
  <conditionalFormatting sqref="R3:R106">
    <cfRule type="cellIs" dxfId="2" priority="4" operator="greaterThan">
      <formula>50</formula>
    </cfRule>
  </conditionalFormatting>
  <printOptions horizontalCentered="1"/>
  <pageMargins left="0.70866141732283505" right="0.70866141732283505" top="1.21" bottom="0.74803149606299202" header="0.34" footer="0.31496062992126"/>
  <pageSetup paperSize="9" scale="62" orientation="landscape" r:id="rId1"/>
  <headerFooter>
    <oddHeader>&amp;R&amp;GANNEXURE V A/&amp;P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view="pageLayout" topLeftCell="A37" zoomScale="85" zoomScaleSheetLayoutView="100" zoomScalePageLayoutView="85" workbookViewId="0">
      <selection activeCell="G57" sqref="G57"/>
    </sheetView>
  </sheetViews>
  <sheetFormatPr defaultColWidth="10.85546875" defaultRowHeight="15.75" x14ac:dyDescent="0.25"/>
  <cols>
    <col min="1" max="1" width="6.5703125" style="1" bestFit="1" customWidth="1"/>
    <col min="2" max="2" width="11.42578125" style="3" customWidth="1"/>
    <col min="3" max="3" width="14.85546875" style="1" customWidth="1"/>
    <col min="4" max="4" width="7.85546875" style="1" customWidth="1"/>
    <col min="5" max="5" width="8.140625" style="1" customWidth="1"/>
    <col min="6" max="6" width="11.7109375" style="1" customWidth="1"/>
    <col min="7" max="7" width="10.85546875" style="1" bestFit="1" customWidth="1"/>
    <col min="8" max="8" width="11.140625" style="1" bestFit="1" customWidth="1"/>
    <col min="9" max="9" width="8.28515625" style="1" bestFit="1" customWidth="1"/>
    <col min="10" max="10" width="10.7109375" style="1" customWidth="1"/>
    <col min="11" max="16384" width="10.85546875" style="1"/>
  </cols>
  <sheetData>
    <row r="1" spans="1:11" ht="48.75" customHeight="1" x14ac:dyDescent="0.25">
      <c r="A1" s="88" t="s">
        <v>81</v>
      </c>
      <c r="B1" s="88"/>
      <c r="C1" s="88"/>
      <c r="D1" s="88"/>
      <c r="E1" s="88"/>
      <c r="F1" s="88"/>
      <c r="G1" s="88"/>
      <c r="H1" s="88"/>
      <c r="I1" s="88"/>
      <c r="J1" s="88"/>
      <c r="K1" s="88"/>
    </row>
    <row r="2" spans="1:11" ht="48.75" customHeight="1" x14ac:dyDescent="0.25">
      <c r="A2" s="4" t="s">
        <v>0</v>
      </c>
      <c r="B2" s="6" t="s">
        <v>5</v>
      </c>
      <c r="C2" s="6" t="s">
        <v>6</v>
      </c>
      <c r="D2" s="6" t="s">
        <v>7</v>
      </c>
      <c r="E2" s="6" t="s">
        <v>8</v>
      </c>
      <c r="F2" s="6" t="s">
        <v>70</v>
      </c>
      <c r="G2" s="6" t="s">
        <v>71</v>
      </c>
      <c r="H2" s="6" t="s">
        <v>7</v>
      </c>
      <c r="I2" s="6" t="s">
        <v>8</v>
      </c>
      <c r="J2" s="4" t="s">
        <v>1</v>
      </c>
      <c r="K2" s="6" t="s">
        <v>74</v>
      </c>
    </row>
    <row r="3" spans="1:11" x14ac:dyDescent="0.25">
      <c r="A3" s="5">
        <v>1</v>
      </c>
      <c r="B3" s="11" t="s">
        <v>61</v>
      </c>
      <c r="C3" s="5" t="s">
        <v>9</v>
      </c>
      <c r="D3" s="7">
        <v>0</v>
      </c>
      <c r="E3" s="7">
        <v>1</v>
      </c>
      <c r="F3" s="7">
        <v>1</v>
      </c>
      <c r="G3" s="7"/>
      <c r="H3" s="7"/>
      <c r="I3" s="7"/>
      <c r="J3" s="16">
        <v>19.865300000000001</v>
      </c>
      <c r="K3" s="17"/>
    </row>
    <row r="4" spans="1:11" x14ac:dyDescent="0.25">
      <c r="A4" s="5">
        <v>2</v>
      </c>
      <c r="B4" s="9"/>
      <c r="C4" s="5" t="s">
        <v>10</v>
      </c>
      <c r="D4" s="7">
        <f>E3</f>
        <v>1</v>
      </c>
      <c r="E4" s="7">
        <f>F4+D4</f>
        <v>2</v>
      </c>
      <c r="F4" s="7">
        <v>1</v>
      </c>
      <c r="G4" s="89">
        <v>10</v>
      </c>
      <c r="H4" s="59">
        <v>1</v>
      </c>
      <c r="I4" s="92">
        <v>11</v>
      </c>
      <c r="J4" s="16">
        <v>23.6</v>
      </c>
      <c r="K4" s="89">
        <v>23.6</v>
      </c>
    </row>
    <row r="5" spans="1:11" x14ac:dyDescent="0.25">
      <c r="A5" s="5">
        <v>3</v>
      </c>
      <c r="B5" s="9"/>
      <c r="C5" s="5" t="s">
        <v>11</v>
      </c>
      <c r="D5" s="7">
        <f t="shared" ref="D5:D13" si="0">E4</f>
        <v>2</v>
      </c>
      <c r="E5" s="7">
        <f t="shared" ref="E5:E13" si="1">F5+D5</f>
        <v>3</v>
      </c>
      <c r="F5" s="7">
        <v>1</v>
      </c>
      <c r="G5" s="90"/>
      <c r="H5" s="60"/>
      <c r="I5" s="93"/>
      <c r="J5" s="16">
        <v>22.555099999999999</v>
      </c>
      <c r="K5" s="90"/>
    </row>
    <row r="6" spans="1:11" x14ac:dyDescent="0.25">
      <c r="A6" s="5">
        <v>4</v>
      </c>
      <c r="B6" s="9"/>
      <c r="C6" s="5" t="s">
        <v>12</v>
      </c>
      <c r="D6" s="7">
        <f t="shared" si="0"/>
        <v>3</v>
      </c>
      <c r="E6" s="7">
        <f t="shared" si="1"/>
        <v>4</v>
      </c>
      <c r="F6" s="7">
        <v>1</v>
      </c>
      <c r="G6" s="90"/>
      <c r="H6" s="60"/>
      <c r="I6" s="93"/>
      <c r="J6" s="16">
        <v>24.784600000000001</v>
      </c>
      <c r="K6" s="90"/>
    </row>
    <row r="7" spans="1:11" x14ac:dyDescent="0.25">
      <c r="A7" s="5">
        <v>5</v>
      </c>
      <c r="B7" s="9"/>
      <c r="C7" s="14" t="s">
        <v>13</v>
      </c>
      <c r="D7" s="7">
        <f t="shared" si="0"/>
        <v>4</v>
      </c>
      <c r="E7" s="7">
        <f t="shared" si="1"/>
        <v>5</v>
      </c>
      <c r="F7" s="7">
        <v>1</v>
      </c>
      <c r="G7" s="90"/>
      <c r="H7" s="60"/>
      <c r="I7" s="93"/>
      <c r="J7" s="16">
        <v>25.033799999999999</v>
      </c>
      <c r="K7" s="90"/>
    </row>
    <row r="8" spans="1:11" x14ac:dyDescent="0.25">
      <c r="A8" s="5">
        <v>6</v>
      </c>
      <c r="B8" s="9"/>
      <c r="C8" s="14" t="s">
        <v>14</v>
      </c>
      <c r="D8" s="7">
        <f t="shared" si="0"/>
        <v>5</v>
      </c>
      <c r="E8" s="7">
        <f t="shared" si="1"/>
        <v>6</v>
      </c>
      <c r="F8" s="7">
        <v>1</v>
      </c>
      <c r="G8" s="90"/>
      <c r="H8" s="60"/>
      <c r="I8" s="93"/>
      <c r="J8" s="16">
        <v>26.6386</v>
      </c>
      <c r="K8" s="90"/>
    </row>
    <row r="9" spans="1:11" x14ac:dyDescent="0.25">
      <c r="A9" s="5">
        <v>7</v>
      </c>
      <c r="B9" s="9"/>
      <c r="C9" s="13" t="s">
        <v>15</v>
      </c>
      <c r="D9" s="7">
        <f t="shared" si="0"/>
        <v>6</v>
      </c>
      <c r="E9" s="7">
        <f t="shared" si="1"/>
        <v>7</v>
      </c>
      <c r="F9" s="7">
        <v>1</v>
      </c>
      <c r="G9" s="90"/>
      <c r="H9" s="60"/>
      <c r="I9" s="93"/>
      <c r="J9" s="16">
        <v>22.411100000000001</v>
      </c>
      <c r="K9" s="90"/>
    </row>
    <row r="10" spans="1:11" x14ac:dyDescent="0.25">
      <c r="A10" s="5">
        <v>8</v>
      </c>
      <c r="B10" s="9"/>
      <c r="C10" s="5" t="s">
        <v>16</v>
      </c>
      <c r="D10" s="7">
        <f t="shared" si="0"/>
        <v>7</v>
      </c>
      <c r="E10" s="7">
        <f t="shared" si="1"/>
        <v>8</v>
      </c>
      <c r="F10" s="7">
        <v>1</v>
      </c>
      <c r="G10" s="90"/>
      <c r="H10" s="60"/>
      <c r="I10" s="93"/>
      <c r="J10" s="16">
        <v>22.432500000000001</v>
      </c>
      <c r="K10" s="90"/>
    </row>
    <row r="11" spans="1:11" x14ac:dyDescent="0.25">
      <c r="A11" s="5">
        <v>9</v>
      </c>
      <c r="B11" s="9"/>
      <c r="C11" s="13" t="s">
        <v>17</v>
      </c>
      <c r="D11" s="7">
        <f t="shared" si="0"/>
        <v>8</v>
      </c>
      <c r="E11" s="7">
        <f t="shared" si="1"/>
        <v>9</v>
      </c>
      <c r="F11" s="7">
        <v>1</v>
      </c>
      <c r="G11" s="90"/>
      <c r="H11" s="60"/>
      <c r="I11" s="93"/>
      <c r="J11" s="16">
        <v>22.638500000000001</v>
      </c>
      <c r="K11" s="90"/>
    </row>
    <row r="12" spans="1:11" s="2" customFormat="1" x14ac:dyDescent="0.25">
      <c r="A12" s="5">
        <v>10</v>
      </c>
      <c r="B12" s="9"/>
      <c r="C12" s="5" t="s">
        <v>18</v>
      </c>
      <c r="D12" s="7">
        <f t="shared" si="0"/>
        <v>9</v>
      </c>
      <c r="E12" s="7">
        <f t="shared" si="1"/>
        <v>10</v>
      </c>
      <c r="F12" s="7">
        <v>1</v>
      </c>
      <c r="G12" s="90"/>
      <c r="H12" s="60"/>
      <c r="I12" s="93"/>
      <c r="J12" s="16">
        <v>23.980599999999999</v>
      </c>
      <c r="K12" s="90"/>
    </row>
    <row r="13" spans="1:11" x14ac:dyDescent="0.25">
      <c r="A13" s="5">
        <v>11</v>
      </c>
      <c r="B13" s="10"/>
      <c r="C13" s="5" t="s">
        <v>19</v>
      </c>
      <c r="D13" s="7">
        <f t="shared" si="0"/>
        <v>10</v>
      </c>
      <c r="E13" s="7">
        <f t="shared" si="1"/>
        <v>11</v>
      </c>
      <c r="F13" s="7">
        <v>1</v>
      </c>
      <c r="G13" s="91"/>
      <c r="H13" s="61"/>
      <c r="I13" s="94"/>
      <c r="J13" s="16">
        <v>23.482600000000001</v>
      </c>
      <c r="K13" s="91"/>
    </row>
    <row r="14" spans="1:11" x14ac:dyDescent="0.25">
      <c r="A14" s="95"/>
      <c r="B14" s="96"/>
      <c r="C14" s="96"/>
      <c r="D14" s="96"/>
      <c r="E14" s="96"/>
      <c r="F14" s="96"/>
      <c r="G14" s="96"/>
      <c r="H14" s="96"/>
      <c r="I14" s="96"/>
      <c r="J14" s="96"/>
      <c r="K14" s="97"/>
    </row>
    <row r="15" spans="1:11" x14ac:dyDescent="0.25">
      <c r="A15" s="5">
        <v>12</v>
      </c>
      <c r="B15" s="11" t="s">
        <v>62</v>
      </c>
      <c r="C15" s="5" t="s">
        <v>20</v>
      </c>
      <c r="D15" s="7">
        <v>0</v>
      </c>
      <c r="E15" s="7">
        <v>1</v>
      </c>
      <c r="F15" s="7">
        <v>1</v>
      </c>
      <c r="G15" s="89">
        <v>15</v>
      </c>
      <c r="H15" s="59">
        <v>0</v>
      </c>
      <c r="I15" s="92">
        <v>15</v>
      </c>
      <c r="J15" s="16">
        <v>31.8718</v>
      </c>
      <c r="K15" s="89">
        <v>32.270000000000003</v>
      </c>
    </row>
    <row r="16" spans="1:11" x14ac:dyDescent="0.25">
      <c r="A16" s="5">
        <v>13</v>
      </c>
      <c r="B16" s="12"/>
      <c r="C16" s="5" t="s">
        <v>21</v>
      </c>
      <c r="D16" s="7">
        <f>E15</f>
        <v>1</v>
      </c>
      <c r="E16" s="7">
        <f>F16+D16</f>
        <v>2</v>
      </c>
      <c r="F16" s="7">
        <v>1</v>
      </c>
      <c r="G16" s="90"/>
      <c r="H16" s="60"/>
      <c r="I16" s="93"/>
      <c r="J16" s="16">
        <v>32.930599999999998</v>
      </c>
      <c r="K16" s="90"/>
    </row>
    <row r="17" spans="1:11" x14ac:dyDescent="0.25">
      <c r="A17" s="5">
        <v>14</v>
      </c>
      <c r="B17" s="12"/>
      <c r="C17" s="5" t="s">
        <v>22</v>
      </c>
      <c r="D17" s="7">
        <f t="shared" ref="D17:D29" si="2">E16</f>
        <v>2</v>
      </c>
      <c r="E17" s="7">
        <f t="shared" ref="E17:E29" si="3">F17+D17</f>
        <v>3</v>
      </c>
      <c r="F17" s="7">
        <v>1</v>
      </c>
      <c r="G17" s="90"/>
      <c r="H17" s="60"/>
      <c r="I17" s="93"/>
      <c r="J17" s="16">
        <v>32.8874</v>
      </c>
      <c r="K17" s="90"/>
    </row>
    <row r="18" spans="1:11" x14ac:dyDescent="0.25">
      <c r="A18" s="5">
        <v>15</v>
      </c>
      <c r="B18" s="12"/>
      <c r="C18" s="5" t="s">
        <v>23</v>
      </c>
      <c r="D18" s="7">
        <f t="shared" si="2"/>
        <v>3</v>
      </c>
      <c r="E18" s="7">
        <f t="shared" si="3"/>
        <v>4</v>
      </c>
      <c r="F18" s="7">
        <v>1</v>
      </c>
      <c r="G18" s="90"/>
      <c r="H18" s="60"/>
      <c r="I18" s="93"/>
      <c r="J18" s="16">
        <v>33.887900000000002</v>
      </c>
      <c r="K18" s="90"/>
    </row>
    <row r="19" spans="1:11" x14ac:dyDescent="0.25">
      <c r="A19" s="5">
        <v>16</v>
      </c>
      <c r="B19" s="12"/>
      <c r="C19" s="14" t="s">
        <v>24</v>
      </c>
      <c r="D19" s="7">
        <f t="shared" si="2"/>
        <v>4</v>
      </c>
      <c r="E19" s="7">
        <f t="shared" si="3"/>
        <v>5</v>
      </c>
      <c r="F19" s="7">
        <v>1</v>
      </c>
      <c r="G19" s="90"/>
      <c r="H19" s="60"/>
      <c r="I19" s="93"/>
      <c r="J19" s="16">
        <v>34.320300000000003</v>
      </c>
      <c r="K19" s="90"/>
    </row>
    <row r="20" spans="1:11" x14ac:dyDescent="0.25">
      <c r="A20" s="5">
        <v>17</v>
      </c>
      <c r="B20" s="12"/>
      <c r="C20" s="14" t="s">
        <v>25</v>
      </c>
      <c r="D20" s="7">
        <f t="shared" si="2"/>
        <v>5</v>
      </c>
      <c r="E20" s="7">
        <f t="shared" si="3"/>
        <v>6</v>
      </c>
      <c r="F20" s="7">
        <v>1</v>
      </c>
      <c r="G20" s="90"/>
      <c r="H20" s="60"/>
      <c r="I20" s="93"/>
      <c r="J20" s="16">
        <v>31.0505</v>
      </c>
      <c r="K20" s="90"/>
    </row>
    <row r="21" spans="1:11" x14ac:dyDescent="0.25">
      <c r="A21" s="5">
        <v>18</v>
      </c>
      <c r="B21" s="9"/>
      <c r="C21" s="14" t="s">
        <v>26</v>
      </c>
      <c r="D21" s="7">
        <f t="shared" si="2"/>
        <v>6</v>
      </c>
      <c r="E21" s="7">
        <f t="shared" si="3"/>
        <v>7</v>
      </c>
      <c r="F21" s="7">
        <v>1</v>
      </c>
      <c r="G21" s="90"/>
      <c r="H21" s="60"/>
      <c r="I21" s="93"/>
      <c r="J21" s="16">
        <v>31.758299999999998</v>
      </c>
      <c r="K21" s="90"/>
    </row>
    <row r="22" spans="1:11" x14ac:dyDescent="0.25">
      <c r="A22" s="5">
        <v>19</v>
      </c>
      <c r="B22" s="9"/>
      <c r="C22" s="14" t="s">
        <v>27</v>
      </c>
      <c r="D22" s="7">
        <f t="shared" si="2"/>
        <v>7</v>
      </c>
      <c r="E22" s="7">
        <f t="shared" si="3"/>
        <v>8</v>
      </c>
      <c r="F22" s="7">
        <v>1</v>
      </c>
      <c r="G22" s="90"/>
      <c r="H22" s="60"/>
      <c r="I22" s="93"/>
      <c r="J22" s="16">
        <v>29.502500000000001</v>
      </c>
      <c r="K22" s="90"/>
    </row>
    <row r="23" spans="1:11" x14ac:dyDescent="0.25">
      <c r="A23" s="5">
        <v>20</v>
      </c>
      <c r="B23" s="9"/>
      <c r="C23" s="14" t="s">
        <v>28</v>
      </c>
      <c r="D23" s="7">
        <f t="shared" si="2"/>
        <v>8</v>
      </c>
      <c r="E23" s="7">
        <f t="shared" si="3"/>
        <v>9</v>
      </c>
      <c r="F23" s="7">
        <v>1</v>
      </c>
      <c r="G23" s="90"/>
      <c r="H23" s="60"/>
      <c r="I23" s="93"/>
      <c r="J23" s="16">
        <v>34.078400000000002</v>
      </c>
      <c r="K23" s="90"/>
    </row>
    <row r="24" spans="1:11" x14ac:dyDescent="0.25">
      <c r="A24" s="5">
        <v>21</v>
      </c>
      <c r="B24" s="9"/>
      <c r="C24" s="14" t="s">
        <v>29</v>
      </c>
      <c r="D24" s="7">
        <f t="shared" si="2"/>
        <v>9</v>
      </c>
      <c r="E24" s="7">
        <f t="shared" si="3"/>
        <v>10</v>
      </c>
      <c r="F24" s="7">
        <v>1</v>
      </c>
      <c r="G24" s="90"/>
      <c r="H24" s="60"/>
      <c r="I24" s="93"/>
      <c r="J24" s="16">
        <v>33.134399999999999</v>
      </c>
      <c r="K24" s="90"/>
    </row>
    <row r="25" spans="1:11" x14ac:dyDescent="0.25">
      <c r="A25" s="5">
        <v>22</v>
      </c>
      <c r="B25" s="9"/>
      <c r="C25" s="14" t="s">
        <v>30</v>
      </c>
      <c r="D25" s="7">
        <f t="shared" si="2"/>
        <v>10</v>
      </c>
      <c r="E25" s="7">
        <f t="shared" si="3"/>
        <v>11</v>
      </c>
      <c r="F25" s="7">
        <v>1</v>
      </c>
      <c r="G25" s="90"/>
      <c r="H25" s="60"/>
      <c r="I25" s="93"/>
      <c r="J25" s="16">
        <v>33.024500000000003</v>
      </c>
      <c r="K25" s="90"/>
    </row>
    <row r="26" spans="1:11" x14ac:dyDescent="0.25">
      <c r="A26" s="5">
        <v>23</v>
      </c>
      <c r="B26" s="9"/>
      <c r="C26" s="5" t="s">
        <v>31</v>
      </c>
      <c r="D26" s="7">
        <f>E25</f>
        <v>11</v>
      </c>
      <c r="E26" s="7">
        <f t="shared" si="3"/>
        <v>12</v>
      </c>
      <c r="F26" s="7">
        <v>1</v>
      </c>
      <c r="G26" s="90"/>
      <c r="H26" s="60"/>
      <c r="I26" s="93"/>
      <c r="J26" s="16">
        <v>30.794699999999999</v>
      </c>
      <c r="K26" s="90"/>
    </row>
    <row r="27" spans="1:11" x14ac:dyDescent="0.25">
      <c r="A27" s="5">
        <v>24</v>
      </c>
      <c r="B27" s="9"/>
      <c r="C27" s="5" t="s">
        <v>32</v>
      </c>
      <c r="D27" s="7">
        <f t="shared" si="2"/>
        <v>12</v>
      </c>
      <c r="E27" s="7">
        <f t="shared" si="3"/>
        <v>13</v>
      </c>
      <c r="F27" s="7">
        <v>1</v>
      </c>
      <c r="G27" s="90"/>
      <c r="H27" s="60"/>
      <c r="I27" s="93"/>
      <c r="J27" s="16">
        <v>34.168799999999997</v>
      </c>
      <c r="K27" s="90"/>
    </row>
    <row r="28" spans="1:11" x14ac:dyDescent="0.25">
      <c r="A28" s="5">
        <v>25</v>
      </c>
      <c r="B28" s="9"/>
      <c r="C28" s="5" t="s">
        <v>33</v>
      </c>
      <c r="D28" s="7">
        <f t="shared" si="2"/>
        <v>13</v>
      </c>
      <c r="E28" s="7">
        <f t="shared" si="3"/>
        <v>14</v>
      </c>
      <c r="F28" s="7">
        <v>1</v>
      </c>
      <c r="G28" s="90"/>
      <c r="H28" s="60"/>
      <c r="I28" s="93"/>
      <c r="J28" s="16">
        <v>29.8596</v>
      </c>
      <c r="K28" s="90"/>
    </row>
    <row r="29" spans="1:11" x14ac:dyDescent="0.25">
      <c r="A29" s="5">
        <v>26</v>
      </c>
      <c r="B29" s="10"/>
      <c r="C29" s="5" t="s">
        <v>34</v>
      </c>
      <c r="D29" s="7">
        <f t="shared" si="2"/>
        <v>14</v>
      </c>
      <c r="E29" s="7">
        <f t="shared" si="3"/>
        <v>15</v>
      </c>
      <c r="F29" s="7">
        <v>1</v>
      </c>
      <c r="G29" s="91"/>
      <c r="H29" s="61"/>
      <c r="I29" s="94"/>
      <c r="J29" s="16">
        <v>30.7302</v>
      </c>
      <c r="K29" s="91"/>
    </row>
    <row r="30" spans="1:11" x14ac:dyDescent="0.25">
      <c r="A30" s="98"/>
      <c r="B30" s="98"/>
      <c r="C30" s="98"/>
      <c r="D30" s="98"/>
      <c r="E30" s="98"/>
      <c r="F30" s="98"/>
      <c r="G30" s="98"/>
      <c r="H30" s="98"/>
      <c r="I30" s="98"/>
      <c r="J30" s="95"/>
      <c r="K30" s="17"/>
    </row>
    <row r="31" spans="1:11" x14ac:dyDescent="0.25">
      <c r="A31" s="5">
        <v>27</v>
      </c>
      <c r="B31" s="15" t="s">
        <v>63</v>
      </c>
      <c r="C31" s="5" t="s">
        <v>35</v>
      </c>
      <c r="D31" s="7">
        <v>0</v>
      </c>
      <c r="E31" s="7">
        <v>1</v>
      </c>
      <c r="F31" s="7">
        <v>1</v>
      </c>
      <c r="G31" s="7"/>
      <c r="H31" s="7"/>
      <c r="I31" s="7"/>
      <c r="J31" s="16">
        <v>18.6891</v>
      </c>
      <c r="K31" s="17"/>
    </row>
    <row r="32" spans="1:11" x14ac:dyDescent="0.25">
      <c r="A32" s="5">
        <v>28</v>
      </c>
      <c r="B32" s="9"/>
      <c r="C32" s="5" t="s">
        <v>36</v>
      </c>
      <c r="D32" s="7">
        <f>E31</f>
        <v>1</v>
      </c>
      <c r="E32" s="7">
        <f>F32+D32</f>
        <v>2</v>
      </c>
      <c r="F32" s="7">
        <v>1</v>
      </c>
      <c r="G32" s="7"/>
      <c r="H32" s="7"/>
      <c r="I32" s="7"/>
      <c r="J32" s="16">
        <v>15.6031</v>
      </c>
      <c r="K32" s="17"/>
    </row>
    <row r="33" spans="1:12" x14ac:dyDescent="0.25">
      <c r="A33" s="5">
        <v>29</v>
      </c>
      <c r="B33" s="9"/>
      <c r="C33" s="13" t="s">
        <v>37</v>
      </c>
      <c r="D33" s="7">
        <f t="shared" ref="D33:D44" si="4">E32</f>
        <v>2</v>
      </c>
      <c r="E33" s="7">
        <f t="shared" ref="E33:E44" si="5">F33+D33</f>
        <v>3</v>
      </c>
      <c r="F33" s="7">
        <v>1</v>
      </c>
      <c r="G33" s="89">
        <v>8</v>
      </c>
      <c r="H33" s="59">
        <v>2</v>
      </c>
      <c r="I33" s="92">
        <v>10</v>
      </c>
      <c r="J33" s="16">
        <v>21.571999999999999</v>
      </c>
      <c r="K33" s="77">
        <v>26.59</v>
      </c>
    </row>
    <row r="34" spans="1:12" x14ac:dyDescent="0.25">
      <c r="A34" s="5">
        <v>30</v>
      </c>
      <c r="B34" s="9"/>
      <c r="C34" s="5" t="s">
        <v>38</v>
      </c>
      <c r="D34" s="7">
        <f t="shared" si="4"/>
        <v>3</v>
      </c>
      <c r="E34" s="7">
        <f t="shared" si="5"/>
        <v>4</v>
      </c>
      <c r="F34" s="7">
        <v>1</v>
      </c>
      <c r="G34" s="90"/>
      <c r="H34" s="60"/>
      <c r="I34" s="93"/>
      <c r="J34" s="16">
        <v>28.061599999999999</v>
      </c>
      <c r="K34" s="78"/>
    </row>
    <row r="35" spans="1:12" x14ac:dyDescent="0.25">
      <c r="A35" s="5">
        <v>31</v>
      </c>
      <c r="B35" s="9"/>
      <c r="C35" s="5" t="s">
        <v>39</v>
      </c>
      <c r="D35" s="7">
        <f t="shared" si="4"/>
        <v>4</v>
      </c>
      <c r="E35" s="7">
        <f t="shared" si="5"/>
        <v>5</v>
      </c>
      <c r="F35" s="7">
        <v>1</v>
      </c>
      <c r="G35" s="90"/>
      <c r="H35" s="60"/>
      <c r="I35" s="93"/>
      <c r="J35" s="16">
        <v>27.754899999999999</v>
      </c>
      <c r="K35" s="78"/>
    </row>
    <row r="36" spans="1:12" x14ac:dyDescent="0.25">
      <c r="A36" s="5">
        <v>32</v>
      </c>
      <c r="B36" s="9"/>
      <c r="C36" s="5" t="s">
        <v>40</v>
      </c>
      <c r="D36" s="7">
        <f t="shared" si="4"/>
        <v>5</v>
      </c>
      <c r="E36" s="7">
        <f t="shared" si="5"/>
        <v>6</v>
      </c>
      <c r="F36" s="7">
        <v>1</v>
      </c>
      <c r="G36" s="90"/>
      <c r="H36" s="60"/>
      <c r="I36" s="93"/>
      <c r="J36" s="16">
        <v>25.2331</v>
      </c>
      <c r="K36" s="78"/>
    </row>
    <row r="37" spans="1:12" ht="15" customHeight="1" x14ac:dyDescent="0.25">
      <c r="A37" s="5">
        <v>33</v>
      </c>
      <c r="B37" s="9"/>
      <c r="C37" s="5" t="s">
        <v>41</v>
      </c>
      <c r="D37" s="7">
        <f t="shared" si="4"/>
        <v>6</v>
      </c>
      <c r="E37" s="7">
        <f t="shared" si="5"/>
        <v>7</v>
      </c>
      <c r="F37" s="7">
        <v>1</v>
      </c>
      <c r="G37" s="90"/>
      <c r="H37" s="60"/>
      <c r="I37" s="93"/>
      <c r="J37" s="16">
        <v>30.246200000000002</v>
      </c>
      <c r="K37" s="78"/>
    </row>
    <row r="38" spans="1:12" x14ac:dyDescent="0.25">
      <c r="A38" s="5">
        <v>34</v>
      </c>
      <c r="B38" s="9"/>
      <c r="C38" s="13" t="s">
        <v>42</v>
      </c>
      <c r="D38" s="7">
        <f t="shared" si="4"/>
        <v>7</v>
      </c>
      <c r="E38" s="7">
        <f t="shared" si="5"/>
        <v>8</v>
      </c>
      <c r="F38" s="7">
        <v>1</v>
      </c>
      <c r="G38" s="90"/>
      <c r="H38" s="60"/>
      <c r="I38" s="93"/>
      <c r="J38" s="16">
        <v>26.7453</v>
      </c>
      <c r="K38" s="78"/>
    </row>
    <row r="39" spans="1:12" x14ac:dyDescent="0.25">
      <c r="A39" s="5">
        <v>35</v>
      </c>
      <c r="B39" s="9"/>
      <c r="C39" s="5" t="s">
        <v>43</v>
      </c>
      <c r="D39" s="7">
        <f t="shared" si="4"/>
        <v>8</v>
      </c>
      <c r="E39" s="7">
        <f t="shared" si="5"/>
        <v>9</v>
      </c>
      <c r="F39" s="7">
        <v>1</v>
      </c>
      <c r="G39" s="90"/>
      <c r="H39" s="60"/>
      <c r="I39" s="93"/>
      <c r="J39" s="16">
        <v>22.714200000000002</v>
      </c>
      <c r="K39" s="78"/>
    </row>
    <row r="40" spans="1:12" x14ac:dyDescent="0.25">
      <c r="A40" s="5">
        <v>36</v>
      </c>
      <c r="B40" s="9"/>
      <c r="C40" s="5" t="s">
        <v>44</v>
      </c>
      <c r="D40" s="7">
        <f t="shared" si="4"/>
        <v>9</v>
      </c>
      <c r="E40" s="7">
        <f t="shared" si="5"/>
        <v>10</v>
      </c>
      <c r="F40" s="7">
        <v>1</v>
      </c>
      <c r="G40" s="91"/>
      <c r="H40" s="61"/>
      <c r="I40" s="94"/>
      <c r="J40" s="16">
        <v>30.423500000000001</v>
      </c>
      <c r="K40" s="79"/>
    </row>
    <row r="41" spans="1:12" x14ac:dyDescent="0.25">
      <c r="A41" s="5">
        <v>37</v>
      </c>
      <c r="B41" s="9"/>
      <c r="C41" s="5" t="s">
        <v>45</v>
      </c>
      <c r="D41" s="7">
        <f t="shared" si="4"/>
        <v>10</v>
      </c>
      <c r="E41" s="7">
        <f t="shared" si="5"/>
        <v>11</v>
      </c>
      <c r="F41" s="7">
        <v>1</v>
      </c>
      <c r="G41" s="7"/>
      <c r="H41" s="7"/>
      <c r="I41" s="7"/>
      <c r="J41" s="16">
        <v>19.555900000000001</v>
      </c>
      <c r="K41" s="17"/>
      <c r="L41" s="8"/>
    </row>
    <row r="42" spans="1:12" x14ac:dyDescent="0.25">
      <c r="A42" s="5">
        <v>38</v>
      </c>
      <c r="B42" s="9"/>
      <c r="C42" s="5" t="s">
        <v>46</v>
      </c>
      <c r="D42" s="7">
        <f>E41</f>
        <v>11</v>
      </c>
      <c r="E42" s="7">
        <f t="shared" si="5"/>
        <v>12</v>
      </c>
      <c r="F42" s="7">
        <v>1</v>
      </c>
      <c r="G42" s="7"/>
      <c r="H42" s="7"/>
      <c r="I42" s="7"/>
      <c r="J42" s="16">
        <v>19.488199999999999</v>
      </c>
      <c r="K42" s="17"/>
    </row>
    <row r="43" spans="1:12" x14ac:dyDescent="0.25">
      <c r="A43" s="5">
        <v>39</v>
      </c>
      <c r="B43" s="9"/>
      <c r="C43" s="5" t="s">
        <v>47</v>
      </c>
      <c r="D43" s="7">
        <f t="shared" si="4"/>
        <v>12</v>
      </c>
      <c r="E43" s="7">
        <f t="shared" si="5"/>
        <v>13</v>
      </c>
      <c r="F43" s="7">
        <v>1</v>
      </c>
      <c r="G43" s="89">
        <v>2</v>
      </c>
      <c r="H43" s="59">
        <v>12</v>
      </c>
      <c r="I43" s="59">
        <v>14</v>
      </c>
      <c r="J43" s="16">
        <v>27.851700000000001</v>
      </c>
      <c r="K43" s="59">
        <v>28.59</v>
      </c>
    </row>
    <row r="44" spans="1:12" x14ac:dyDescent="0.25">
      <c r="A44" s="5">
        <v>40</v>
      </c>
      <c r="B44" s="10"/>
      <c r="C44" s="5" t="s">
        <v>48</v>
      </c>
      <c r="D44" s="7">
        <f t="shared" si="4"/>
        <v>13</v>
      </c>
      <c r="E44" s="7">
        <f t="shared" si="5"/>
        <v>14</v>
      </c>
      <c r="F44" s="7">
        <v>1</v>
      </c>
      <c r="G44" s="91"/>
      <c r="H44" s="61"/>
      <c r="I44" s="61"/>
      <c r="J44" s="16">
        <v>29.328600000000002</v>
      </c>
      <c r="K44" s="61"/>
    </row>
    <row r="45" spans="1:12" x14ac:dyDescent="0.25">
      <c r="A45" s="95"/>
      <c r="B45" s="96"/>
      <c r="C45" s="96"/>
      <c r="D45" s="96"/>
      <c r="E45" s="96"/>
      <c r="F45" s="96"/>
      <c r="G45" s="96"/>
      <c r="H45" s="96"/>
      <c r="I45" s="96"/>
      <c r="J45" s="96"/>
      <c r="K45" s="17"/>
    </row>
    <row r="46" spans="1:12" x14ac:dyDescent="0.25">
      <c r="A46" s="5">
        <v>41</v>
      </c>
      <c r="B46" s="84" t="s">
        <v>64</v>
      </c>
      <c r="C46" s="5" t="s">
        <v>49</v>
      </c>
      <c r="D46" s="7">
        <v>0</v>
      </c>
      <c r="E46" s="7">
        <v>1</v>
      </c>
      <c r="F46" s="7">
        <v>1</v>
      </c>
      <c r="G46" s="24">
        <v>1</v>
      </c>
      <c r="H46" s="7">
        <v>0</v>
      </c>
      <c r="I46" s="7">
        <v>1</v>
      </c>
      <c r="J46" s="16">
        <v>21.897500000000001</v>
      </c>
      <c r="K46" s="21">
        <v>21.9</v>
      </c>
    </row>
    <row r="47" spans="1:12" x14ac:dyDescent="0.25">
      <c r="A47" s="5">
        <v>42</v>
      </c>
      <c r="B47" s="85"/>
      <c r="C47" s="5" t="s">
        <v>50</v>
      </c>
      <c r="D47" s="7">
        <f>E46</f>
        <v>1</v>
      </c>
      <c r="E47" s="7">
        <f>F47+D47</f>
        <v>2</v>
      </c>
      <c r="F47" s="7">
        <v>1</v>
      </c>
      <c r="G47" s="18"/>
      <c r="H47" s="18"/>
      <c r="I47" s="18"/>
      <c r="J47" s="16">
        <v>18.258199999999999</v>
      </c>
      <c r="K47" s="18"/>
    </row>
    <row r="48" spans="1:12" x14ac:dyDescent="0.25">
      <c r="A48" s="5">
        <v>43</v>
      </c>
      <c r="B48" s="85"/>
      <c r="C48" s="5" t="s">
        <v>51</v>
      </c>
      <c r="D48" s="7">
        <f t="shared" ref="D48:D57" si="6">E47</f>
        <v>2</v>
      </c>
      <c r="E48" s="7">
        <f t="shared" ref="E48:E57" si="7">F48+D48</f>
        <v>3</v>
      </c>
      <c r="F48" s="7">
        <v>1</v>
      </c>
      <c r="G48" s="18"/>
      <c r="H48" s="18"/>
      <c r="I48" s="18"/>
      <c r="J48" s="16">
        <v>19.303100000000001</v>
      </c>
      <c r="K48" s="18"/>
    </row>
    <row r="49" spans="1:11" x14ac:dyDescent="0.25">
      <c r="A49" s="5">
        <v>44</v>
      </c>
      <c r="B49" s="85"/>
      <c r="C49" s="5" t="s">
        <v>52</v>
      </c>
      <c r="D49" s="7">
        <f t="shared" si="6"/>
        <v>3</v>
      </c>
      <c r="E49" s="7">
        <f t="shared" si="7"/>
        <v>4</v>
      </c>
      <c r="F49" s="7">
        <v>1</v>
      </c>
      <c r="G49" s="25">
        <v>1</v>
      </c>
      <c r="H49" s="21">
        <v>3</v>
      </c>
      <c r="I49" s="21">
        <v>4</v>
      </c>
      <c r="J49" s="16">
        <v>24.171500000000002</v>
      </c>
      <c r="K49" s="21">
        <v>24.17</v>
      </c>
    </row>
    <row r="50" spans="1:11" x14ac:dyDescent="0.25">
      <c r="A50" s="5">
        <v>45</v>
      </c>
      <c r="B50" s="85"/>
      <c r="C50" s="5" t="s">
        <v>53</v>
      </c>
      <c r="D50" s="7">
        <f t="shared" si="6"/>
        <v>4</v>
      </c>
      <c r="E50" s="7">
        <f t="shared" si="7"/>
        <v>5</v>
      </c>
      <c r="F50" s="7">
        <v>1</v>
      </c>
      <c r="G50" s="20"/>
      <c r="H50" s="19"/>
      <c r="I50" s="19"/>
      <c r="J50" s="16">
        <v>19.809699999999999</v>
      </c>
      <c r="K50" s="18"/>
    </row>
    <row r="51" spans="1:11" x14ac:dyDescent="0.25">
      <c r="A51" s="5">
        <v>46</v>
      </c>
      <c r="B51" s="85"/>
      <c r="C51" s="5" t="s">
        <v>54</v>
      </c>
      <c r="D51" s="7">
        <f t="shared" si="6"/>
        <v>5</v>
      </c>
      <c r="E51" s="7">
        <f t="shared" si="7"/>
        <v>6</v>
      </c>
      <c r="F51" s="7">
        <v>1</v>
      </c>
      <c r="G51" s="89">
        <v>2</v>
      </c>
      <c r="H51" s="59">
        <v>5</v>
      </c>
      <c r="I51" s="59">
        <v>7</v>
      </c>
      <c r="J51" s="16">
        <v>26.093800000000002</v>
      </c>
      <c r="K51" s="87">
        <v>25.92</v>
      </c>
    </row>
    <row r="52" spans="1:11" x14ac:dyDescent="0.25">
      <c r="A52" s="5">
        <v>47</v>
      </c>
      <c r="B52" s="85"/>
      <c r="C52" s="13" t="s">
        <v>55</v>
      </c>
      <c r="D52" s="7">
        <f t="shared" si="6"/>
        <v>6</v>
      </c>
      <c r="E52" s="7">
        <f t="shared" si="7"/>
        <v>7</v>
      </c>
      <c r="F52" s="7">
        <v>1</v>
      </c>
      <c r="G52" s="91"/>
      <c r="H52" s="61"/>
      <c r="I52" s="61"/>
      <c r="J52" s="16">
        <v>25.738499999999998</v>
      </c>
      <c r="K52" s="87"/>
    </row>
    <row r="53" spans="1:11" x14ac:dyDescent="0.25">
      <c r="A53" s="5">
        <v>48</v>
      </c>
      <c r="B53" s="85"/>
      <c r="C53" s="5" t="s">
        <v>56</v>
      </c>
      <c r="D53" s="7">
        <f t="shared" si="6"/>
        <v>7</v>
      </c>
      <c r="E53" s="7">
        <f t="shared" si="7"/>
        <v>7.7</v>
      </c>
      <c r="F53" s="7">
        <v>0.7</v>
      </c>
      <c r="G53" s="7"/>
      <c r="H53" s="7"/>
      <c r="I53" s="7"/>
      <c r="J53" s="16">
        <v>15.260899999999999</v>
      </c>
      <c r="K53" s="17"/>
    </row>
    <row r="54" spans="1:11" x14ac:dyDescent="0.25">
      <c r="A54" s="5">
        <v>49</v>
      </c>
      <c r="B54" s="85"/>
      <c r="C54" s="13" t="s">
        <v>57</v>
      </c>
      <c r="D54" s="7">
        <f t="shared" si="6"/>
        <v>7.7</v>
      </c>
      <c r="E54" s="7">
        <f t="shared" si="7"/>
        <v>8.4</v>
      </c>
      <c r="F54" s="7">
        <v>0.7</v>
      </c>
      <c r="G54" s="7"/>
      <c r="H54" s="7"/>
      <c r="I54" s="7"/>
      <c r="J54" s="16">
        <v>11.789300000000001</v>
      </c>
      <c r="K54" s="17"/>
    </row>
    <row r="55" spans="1:11" x14ac:dyDescent="0.25">
      <c r="A55" s="5">
        <v>50</v>
      </c>
      <c r="B55" s="85"/>
      <c r="C55" s="5" t="s">
        <v>58</v>
      </c>
      <c r="D55" s="7">
        <f t="shared" si="6"/>
        <v>8.4</v>
      </c>
      <c r="E55" s="7">
        <f t="shared" si="7"/>
        <v>9</v>
      </c>
      <c r="F55" s="7">
        <v>0.6</v>
      </c>
      <c r="G55" s="7">
        <v>0.6</v>
      </c>
      <c r="H55" s="7">
        <v>8.4</v>
      </c>
      <c r="I55" s="7">
        <v>9</v>
      </c>
      <c r="J55" s="16">
        <v>22.053699999999999</v>
      </c>
      <c r="K55" s="5">
        <v>22.05</v>
      </c>
    </row>
    <row r="56" spans="1:11" x14ac:dyDescent="0.25">
      <c r="A56" s="5">
        <v>51</v>
      </c>
      <c r="B56" s="85"/>
      <c r="C56" s="5" t="s">
        <v>59</v>
      </c>
      <c r="D56" s="7">
        <f t="shared" si="6"/>
        <v>9</v>
      </c>
      <c r="E56" s="7">
        <f t="shared" si="7"/>
        <v>10</v>
      </c>
      <c r="F56" s="7">
        <v>1</v>
      </c>
      <c r="G56" s="7"/>
      <c r="H56" s="7"/>
      <c r="I56" s="7"/>
      <c r="J56" s="16">
        <v>11.1759</v>
      </c>
      <c r="K56" s="5"/>
    </row>
    <row r="57" spans="1:11" x14ac:dyDescent="0.25">
      <c r="A57" s="5">
        <v>52</v>
      </c>
      <c r="B57" s="86"/>
      <c r="C57" s="5" t="s">
        <v>60</v>
      </c>
      <c r="D57" s="7">
        <f t="shared" si="6"/>
        <v>10</v>
      </c>
      <c r="E57" s="7">
        <f t="shared" si="7"/>
        <v>11</v>
      </c>
      <c r="F57" s="7">
        <v>1</v>
      </c>
      <c r="G57" s="24">
        <v>1</v>
      </c>
      <c r="H57" s="7">
        <v>10</v>
      </c>
      <c r="I57" s="7">
        <v>11</v>
      </c>
      <c r="J57" s="16">
        <v>23.988800000000001</v>
      </c>
      <c r="K57" s="5">
        <v>23.99</v>
      </c>
    </row>
    <row r="58" spans="1:11" x14ac:dyDescent="0.25">
      <c r="K58" s="22"/>
    </row>
  </sheetData>
  <mergeCells count="25">
    <mergeCell ref="K33:K40"/>
    <mergeCell ref="A45:J45"/>
    <mergeCell ref="B46:B57"/>
    <mergeCell ref="K51:K52"/>
    <mergeCell ref="A30:J30"/>
    <mergeCell ref="G33:G40"/>
    <mergeCell ref="H33:H40"/>
    <mergeCell ref="I33:I40"/>
    <mergeCell ref="K43:K44"/>
    <mergeCell ref="G51:G52"/>
    <mergeCell ref="H51:H52"/>
    <mergeCell ref="I51:I52"/>
    <mergeCell ref="G43:G44"/>
    <mergeCell ref="H43:H44"/>
    <mergeCell ref="I43:I44"/>
    <mergeCell ref="A14:K14"/>
    <mergeCell ref="G15:G29"/>
    <mergeCell ref="H15:H29"/>
    <mergeCell ref="I15:I29"/>
    <mergeCell ref="K15:K29"/>
    <mergeCell ref="A1:K1"/>
    <mergeCell ref="G4:G13"/>
    <mergeCell ref="H4:H13"/>
    <mergeCell ref="I4:I13"/>
    <mergeCell ref="K4:K13"/>
  </mergeCells>
  <conditionalFormatting sqref="J3:J13 J15:J29 J31:J44 J46:J57">
    <cfRule type="cellIs" dxfId="1" priority="1" operator="greaterThan">
      <formula>20</formula>
    </cfRule>
  </conditionalFormatting>
  <printOptions horizontalCentered="1"/>
  <pageMargins left="0.25" right="0.25" top="0.86458333333333337" bottom="0.75" header="0.3" footer="0.3"/>
  <pageSetup paperSize="9" scale="75" orientation="portrait" r:id="rId1"/>
  <headerFooter>
    <oddHeader>&amp;R&amp;GANNEXURE V A/&amp;P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4:M15"/>
  <sheetViews>
    <sheetView workbookViewId="0">
      <selection activeCell="O13" sqref="O13"/>
    </sheetView>
  </sheetViews>
  <sheetFormatPr defaultRowHeight="15" x14ac:dyDescent="0.25"/>
  <cols>
    <col min="8" max="8" width="3" bestFit="1" customWidth="1"/>
    <col min="9" max="9" width="14.28515625" bestFit="1" customWidth="1"/>
  </cols>
  <sheetData>
    <row r="4" spans="8:13" ht="15.75" x14ac:dyDescent="0.25">
      <c r="H4" s="40">
        <v>1</v>
      </c>
      <c r="I4" s="14" t="s">
        <v>9</v>
      </c>
      <c r="M4">
        <v>12</v>
      </c>
    </row>
    <row r="5" spans="8:13" ht="15.75" x14ac:dyDescent="0.25">
      <c r="H5" s="40">
        <v>2</v>
      </c>
      <c r="I5" s="5" t="s">
        <v>35</v>
      </c>
      <c r="M5">
        <v>4</v>
      </c>
    </row>
    <row r="6" spans="8:13" ht="15.75" x14ac:dyDescent="0.25">
      <c r="H6" s="40">
        <v>3</v>
      </c>
      <c r="I6" s="5" t="s">
        <v>36</v>
      </c>
      <c r="M6">
        <v>20</v>
      </c>
    </row>
    <row r="7" spans="8:13" ht="15.75" x14ac:dyDescent="0.25">
      <c r="H7" s="40">
        <v>4</v>
      </c>
      <c r="I7" s="5" t="s">
        <v>45</v>
      </c>
      <c r="M7">
        <v>20</v>
      </c>
    </row>
    <row r="8" spans="8:13" ht="15.75" x14ac:dyDescent="0.25">
      <c r="H8" s="40">
        <v>5</v>
      </c>
      <c r="I8" s="5" t="s">
        <v>46</v>
      </c>
      <c r="M8">
        <v>18</v>
      </c>
    </row>
    <row r="9" spans="8:13" ht="15.75" x14ac:dyDescent="0.25">
      <c r="H9" s="40">
        <v>6</v>
      </c>
      <c r="I9" s="5" t="s">
        <v>47</v>
      </c>
      <c r="M9">
        <v>24</v>
      </c>
    </row>
    <row r="10" spans="8:13" ht="15.75" x14ac:dyDescent="0.25">
      <c r="H10" s="40">
        <v>7</v>
      </c>
      <c r="I10" s="5" t="s">
        <v>48</v>
      </c>
      <c r="M10">
        <v>12</v>
      </c>
    </row>
    <row r="11" spans="8:13" ht="15.75" x14ac:dyDescent="0.25">
      <c r="H11" s="40">
        <v>8</v>
      </c>
      <c r="I11" s="14" t="s">
        <v>56</v>
      </c>
      <c r="M11" s="41">
        <f>SUM(M4:M10)</f>
        <v>110</v>
      </c>
    </row>
    <row r="12" spans="8:13" ht="15.75" x14ac:dyDescent="0.25">
      <c r="H12" s="40">
        <v>9</v>
      </c>
      <c r="I12" s="14" t="s">
        <v>57</v>
      </c>
    </row>
    <row r="13" spans="8:13" ht="15.75" x14ac:dyDescent="0.25">
      <c r="H13" s="40">
        <v>10</v>
      </c>
      <c r="I13" s="5" t="s">
        <v>58</v>
      </c>
    </row>
    <row r="14" spans="8:13" ht="15.75" x14ac:dyDescent="0.25">
      <c r="H14" s="40">
        <v>11</v>
      </c>
      <c r="I14" s="5" t="s">
        <v>59</v>
      </c>
    </row>
    <row r="15" spans="8:13" ht="15.75" x14ac:dyDescent="0.25">
      <c r="H15" s="40">
        <v>12</v>
      </c>
      <c r="I15" s="5" t="s">
        <v>60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view="pageLayout" zoomScale="85" zoomScaleSheetLayoutView="100" zoomScalePageLayoutView="85" workbookViewId="0">
      <selection activeCell="P10" sqref="P10"/>
    </sheetView>
  </sheetViews>
  <sheetFormatPr defaultColWidth="10.85546875" defaultRowHeight="15.75" x14ac:dyDescent="0.25"/>
  <cols>
    <col min="1" max="1" width="6.5703125" style="1" bestFit="1" customWidth="1"/>
    <col min="2" max="2" width="11.42578125" style="3" customWidth="1"/>
    <col min="3" max="3" width="7.85546875" style="1" customWidth="1"/>
    <col min="4" max="4" width="8.140625" style="1" customWidth="1"/>
    <col min="5" max="5" width="11.28515625" style="1" customWidth="1"/>
    <col min="6" max="6" width="10.7109375" style="1" customWidth="1"/>
    <col min="7" max="16384" width="10.85546875" style="1"/>
  </cols>
  <sheetData>
    <row r="1" spans="1:9" ht="33.75" customHeight="1" x14ac:dyDescent="0.25">
      <c r="A1" s="88" t="s">
        <v>127</v>
      </c>
      <c r="B1" s="88"/>
      <c r="C1" s="88"/>
      <c r="D1" s="88"/>
      <c r="E1" s="88"/>
      <c r="F1" s="88"/>
      <c r="G1" s="88"/>
      <c r="H1" s="88"/>
      <c r="I1" s="88"/>
    </row>
    <row r="2" spans="1:9" ht="51.75" customHeight="1" x14ac:dyDescent="0.25">
      <c r="A2" s="4" t="s">
        <v>0</v>
      </c>
      <c r="B2" s="6" t="s">
        <v>5</v>
      </c>
      <c r="C2" s="6" t="s">
        <v>7</v>
      </c>
      <c r="D2" s="6" t="s">
        <v>8</v>
      </c>
      <c r="E2" s="6" t="s">
        <v>70</v>
      </c>
      <c r="F2" s="4" t="s">
        <v>1</v>
      </c>
      <c r="G2" s="4" t="s">
        <v>126</v>
      </c>
      <c r="H2" s="4" t="s">
        <v>124</v>
      </c>
      <c r="I2" s="4" t="s">
        <v>125</v>
      </c>
    </row>
    <row r="3" spans="1:9" x14ac:dyDescent="0.25">
      <c r="A3" s="80">
        <v>1</v>
      </c>
      <c r="B3" s="99" t="s">
        <v>61</v>
      </c>
      <c r="C3" s="7">
        <v>0</v>
      </c>
      <c r="D3" s="7">
        <v>1</v>
      </c>
      <c r="E3" s="7">
        <v>1</v>
      </c>
      <c r="F3" s="7">
        <v>19.865300000000001</v>
      </c>
      <c r="G3" s="17"/>
      <c r="H3" s="17"/>
      <c r="I3" s="17"/>
    </row>
    <row r="4" spans="1:9" x14ac:dyDescent="0.25">
      <c r="A4" s="82"/>
      <c r="B4" s="101"/>
      <c r="C4" s="7">
        <f>D3</f>
        <v>1</v>
      </c>
      <c r="D4" s="7">
        <v>11</v>
      </c>
      <c r="E4" s="36">
        <f>D4-C4</f>
        <v>10</v>
      </c>
      <c r="F4" s="31">
        <v>23.6</v>
      </c>
      <c r="G4" s="31">
        <v>3.28</v>
      </c>
      <c r="H4" s="31">
        <v>752</v>
      </c>
      <c r="I4" s="32">
        <v>39</v>
      </c>
    </row>
    <row r="5" spans="1:9" x14ac:dyDescent="0.25">
      <c r="A5" s="102"/>
      <c r="B5" s="103"/>
      <c r="C5" s="103"/>
      <c r="D5" s="103"/>
      <c r="E5" s="103"/>
      <c r="F5" s="103"/>
      <c r="G5" s="103"/>
      <c r="H5" s="103"/>
      <c r="I5" s="104"/>
    </row>
    <row r="6" spans="1:9" x14ac:dyDescent="0.25">
      <c r="A6" s="5">
        <v>2</v>
      </c>
      <c r="B6" s="11" t="s">
        <v>62</v>
      </c>
      <c r="C6" s="7">
        <v>0</v>
      </c>
      <c r="D6" s="7">
        <v>15</v>
      </c>
      <c r="E6" s="36">
        <v>15</v>
      </c>
      <c r="F6" s="34">
        <v>32.270000000000003</v>
      </c>
      <c r="G6" s="31">
        <v>4.03</v>
      </c>
      <c r="H6" s="31">
        <v>602</v>
      </c>
      <c r="I6" s="31">
        <v>58</v>
      </c>
    </row>
    <row r="7" spans="1:9" x14ac:dyDescent="0.25">
      <c r="A7" s="95"/>
      <c r="B7" s="96"/>
      <c r="C7" s="96"/>
      <c r="D7" s="96"/>
      <c r="E7" s="96"/>
      <c r="F7" s="96"/>
      <c r="G7" s="96"/>
      <c r="H7" s="96"/>
      <c r="I7" s="97"/>
    </row>
    <row r="8" spans="1:9" x14ac:dyDescent="0.25">
      <c r="A8" s="80">
        <v>3</v>
      </c>
      <c r="B8" s="99" t="s">
        <v>63</v>
      </c>
      <c r="C8" s="7">
        <v>0</v>
      </c>
      <c r="D8" s="7">
        <v>2</v>
      </c>
      <c r="E8" s="7">
        <v>2</v>
      </c>
      <c r="F8" s="7">
        <v>17.149999999999999</v>
      </c>
      <c r="G8" s="17"/>
      <c r="H8" s="17"/>
      <c r="I8" s="17"/>
    </row>
    <row r="9" spans="1:9" x14ac:dyDescent="0.25">
      <c r="A9" s="81"/>
      <c r="B9" s="100"/>
      <c r="C9" s="30">
        <v>2</v>
      </c>
      <c r="D9" s="7">
        <v>10</v>
      </c>
      <c r="E9" s="36">
        <v>8</v>
      </c>
      <c r="F9" s="33">
        <v>26.59</v>
      </c>
      <c r="G9" s="31">
        <v>3.64</v>
      </c>
      <c r="H9" s="31">
        <v>511</v>
      </c>
      <c r="I9" s="32">
        <v>38</v>
      </c>
    </row>
    <row r="10" spans="1:9" x14ac:dyDescent="0.25">
      <c r="A10" s="82"/>
      <c r="B10" s="101"/>
      <c r="C10" s="7">
        <v>12</v>
      </c>
      <c r="D10" s="7">
        <v>14</v>
      </c>
      <c r="E10" s="7">
        <v>2</v>
      </c>
      <c r="F10" s="7">
        <v>28.59</v>
      </c>
      <c r="G10" s="17"/>
      <c r="H10" s="17"/>
      <c r="I10" s="17"/>
    </row>
    <row r="11" spans="1:9" x14ac:dyDescent="0.25">
      <c r="A11" s="37"/>
      <c r="B11" s="39"/>
      <c r="C11" s="39"/>
      <c r="D11" s="39"/>
      <c r="E11" s="39"/>
      <c r="F11" s="39"/>
      <c r="G11" s="17"/>
      <c r="H11" s="17"/>
      <c r="I11" s="17"/>
    </row>
    <row r="12" spans="1:9" x14ac:dyDescent="0.25">
      <c r="A12" s="80">
        <v>4</v>
      </c>
      <c r="B12" s="99" t="s">
        <v>64</v>
      </c>
      <c r="C12" s="7">
        <v>0</v>
      </c>
      <c r="D12" s="7">
        <v>7.7</v>
      </c>
      <c r="E12" s="36">
        <v>7.7</v>
      </c>
      <c r="F12" s="7">
        <v>22.77</v>
      </c>
      <c r="G12" s="31">
        <v>2.0099999999999998</v>
      </c>
      <c r="H12" s="32">
        <v>336</v>
      </c>
      <c r="I12" s="32">
        <v>32</v>
      </c>
    </row>
    <row r="13" spans="1:9" x14ac:dyDescent="0.25">
      <c r="A13" s="81"/>
      <c r="B13" s="100"/>
      <c r="C13" s="7">
        <v>8.4</v>
      </c>
      <c r="D13" s="7">
        <v>9</v>
      </c>
      <c r="E13" s="7">
        <v>0.6</v>
      </c>
      <c r="F13" s="7">
        <v>22.053699999999999</v>
      </c>
      <c r="G13" s="17"/>
      <c r="H13" s="17"/>
      <c r="I13" s="17"/>
    </row>
    <row r="14" spans="1:9" x14ac:dyDescent="0.25">
      <c r="A14" s="82"/>
      <c r="B14" s="101"/>
      <c r="C14" s="7">
        <v>10</v>
      </c>
      <c r="D14" s="7">
        <v>11</v>
      </c>
      <c r="E14" s="7">
        <v>1</v>
      </c>
      <c r="F14" s="7">
        <v>23.988800000000001</v>
      </c>
      <c r="G14" s="17"/>
      <c r="H14" s="17"/>
      <c r="I14" s="17"/>
    </row>
    <row r="15" spans="1:9" ht="16.899999999999999" customHeight="1" x14ac:dyDescent="0.25">
      <c r="A15" s="95"/>
      <c r="B15" s="96"/>
      <c r="C15" s="96"/>
      <c r="D15" s="96"/>
      <c r="E15" s="96"/>
      <c r="F15" s="96"/>
      <c r="G15" s="96"/>
      <c r="H15" s="96"/>
      <c r="I15" s="97"/>
    </row>
    <row r="16" spans="1:9" x14ac:dyDescent="0.25">
      <c r="A16" s="80">
        <v>5</v>
      </c>
      <c r="B16" s="99" t="s">
        <v>82</v>
      </c>
      <c r="C16" s="7">
        <v>0</v>
      </c>
      <c r="D16" s="7">
        <v>2</v>
      </c>
      <c r="E16" s="7">
        <v>2</v>
      </c>
      <c r="F16" s="7">
        <v>18.29</v>
      </c>
      <c r="G16" s="7">
        <v>1.82</v>
      </c>
      <c r="H16" s="35">
        <v>559</v>
      </c>
      <c r="I16" s="26">
        <v>33</v>
      </c>
    </row>
    <row r="17" spans="1:9" x14ac:dyDescent="0.25">
      <c r="A17" s="81"/>
      <c r="B17" s="100"/>
      <c r="C17" s="7">
        <v>2</v>
      </c>
      <c r="D17" s="7">
        <v>14</v>
      </c>
      <c r="E17" s="38">
        <v>12</v>
      </c>
      <c r="F17" s="24" t="s">
        <v>128</v>
      </c>
      <c r="G17" s="24">
        <v>3.02</v>
      </c>
      <c r="H17" s="35">
        <v>598</v>
      </c>
      <c r="I17" s="26">
        <v>41</v>
      </c>
    </row>
    <row r="18" spans="1:9" x14ac:dyDescent="0.25">
      <c r="A18" s="82"/>
      <c r="B18" s="101"/>
      <c r="C18" s="7">
        <v>14</v>
      </c>
      <c r="D18" s="7">
        <v>20</v>
      </c>
      <c r="E18" s="7">
        <v>6</v>
      </c>
      <c r="F18" s="27">
        <v>14.82</v>
      </c>
      <c r="G18" s="28">
        <v>1</v>
      </c>
      <c r="H18" s="29">
        <v>212</v>
      </c>
      <c r="I18" s="26">
        <v>20</v>
      </c>
    </row>
    <row r="19" spans="1:9" x14ac:dyDescent="0.25">
      <c r="A19" s="95"/>
      <c r="B19" s="96"/>
      <c r="C19" s="96"/>
      <c r="D19" s="96"/>
      <c r="E19" s="96"/>
      <c r="F19" s="96"/>
      <c r="G19" s="96"/>
      <c r="H19" s="96"/>
      <c r="I19" s="97"/>
    </row>
  </sheetData>
  <mergeCells count="13">
    <mergeCell ref="A1:I1"/>
    <mergeCell ref="A5:I5"/>
    <mergeCell ref="B3:B4"/>
    <mergeCell ref="B8:B10"/>
    <mergeCell ref="A3:A4"/>
    <mergeCell ref="A8:A10"/>
    <mergeCell ref="A7:I7"/>
    <mergeCell ref="B16:B18"/>
    <mergeCell ref="A16:A18"/>
    <mergeCell ref="A19:I19"/>
    <mergeCell ref="A15:I15"/>
    <mergeCell ref="B12:B14"/>
    <mergeCell ref="A12:A14"/>
  </mergeCells>
  <conditionalFormatting sqref="F3 F6 F8:F10 F12:F14">
    <cfRule type="cellIs" dxfId="0" priority="4" operator="greaterThan">
      <formula>20</formula>
    </cfRule>
  </conditionalFormatting>
  <printOptions horizontalCentered="1"/>
  <pageMargins left="0.70866141732283505" right="0.70866141732283505" top="1.2044117647058823" bottom="0.74803149606299202" header="0.34" footer="0.31496062992126"/>
  <pageSetup paperSize="9" scale="125" orientation="landscape" r:id="rId1"/>
  <headerFooter>
    <oddHeader>&amp;C&amp;R&amp;G</oddHead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13"/>
  <sheetViews>
    <sheetView workbookViewId="0">
      <selection activeCell="N22" sqref="N22"/>
    </sheetView>
  </sheetViews>
  <sheetFormatPr defaultRowHeight="15" x14ac:dyDescent="0.25"/>
  <sheetData>
    <row r="3" spans="2:3" x14ac:dyDescent="0.25">
      <c r="B3" t="s">
        <v>185</v>
      </c>
      <c r="C3" s="42">
        <v>11</v>
      </c>
    </row>
    <row r="4" spans="2:3" x14ac:dyDescent="0.25">
      <c r="B4" t="s">
        <v>186</v>
      </c>
      <c r="C4" s="42">
        <v>15</v>
      </c>
    </row>
    <row r="5" spans="2:3" x14ac:dyDescent="0.25">
      <c r="B5" t="s">
        <v>187</v>
      </c>
      <c r="C5" s="42">
        <v>14</v>
      </c>
    </row>
    <row r="6" spans="2:3" x14ac:dyDescent="0.25">
      <c r="B6" t="s">
        <v>188</v>
      </c>
      <c r="C6" s="42">
        <v>12</v>
      </c>
    </row>
    <row r="7" spans="2:3" x14ac:dyDescent="0.25">
      <c r="B7" t="s">
        <v>189</v>
      </c>
      <c r="C7" s="42">
        <v>20</v>
      </c>
    </row>
    <row r="8" spans="2:3" x14ac:dyDescent="0.25">
      <c r="B8" t="s">
        <v>190</v>
      </c>
      <c r="C8" s="42">
        <v>20</v>
      </c>
    </row>
    <row r="9" spans="2:3" x14ac:dyDescent="0.25">
      <c r="B9" t="s">
        <v>191</v>
      </c>
      <c r="C9" s="42">
        <v>18</v>
      </c>
    </row>
    <row r="10" spans="2:3" x14ac:dyDescent="0.25">
      <c r="B10" t="s">
        <v>192</v>
      </c>
      <c r="C10" s="42">
        <v>34.5</v>
      </c>
    </row>
    <row r="11" spans="2:3" x14ac:dyDescent="0.25">
      <c r="B11" t="s">
        <v>193</v>
      </c>
      <c r="C11" s="42">
        <v>12</v>
      </c>
    </row>
    <row r="12" spans="2:3" x14ac:dyDescent="0.25">
      <c r="B12" t="s">
        <v>194</v>
      </c>
      <c r="C12" s="42">
        <v>23.5</v>
      </c>
    </row>
    <row r="13" spans="2:3" x14ac:dyDescent="0.25">
      <c r="C13" s="43">
        <f>SUM(C3:C12)</f>
        <v>180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view="pageLayout" topLeftCell="A13" zoomScale="85" zoomScaleSheetLayoutView="100" zoomScalePageLayoutView="85" workbookViewId="0">
      <selection activeCell="H35" sqref="H35"/>
    </sheetView>
  </sheetViews>
  <sheetFormatPr defaultColWidth="10.85546875" defaultRowHeight="15.75" x14ac:dyDescent="0.25"/>
  <cols>
    <col min="1" max="1" width="6.5703125" style="1" bestFit="1" customWidth="1"/>
    <col min="2" max="2" width="11.42578125" style="3" customWidth="1"/>
    <col min="3" max="3" width="14.85546875" style="1" customWidth="1"/>
    <col min="4" max="4" width="7.85546875" style="1" customWidth="1"/>
    <col min="5" max="5" width="8.140625" style="1" customWidth="1"/>
    <col min="6" max="6" width="11.7109375" style="1" customWidth="1"/>
    <col min="7" max="9" width="11.7109375" style="49" customWidth="1"/>
    <col min="10" max="10" width="12.5703125" style="49" customWidth="1"/>
    <col min="11" max="11" width="14.140625" style="1" customWidth="1"/>
    <col min="12" max="12" width="13.140625" style="1" customWidth="1"/>
    <col min="13" max="16384" width="10.85546875" style="1"/>
  </cols>
  <sheetData>
    <row r="1" spans="1:12" ht="66.75" customHeight="1" x14ac:dyDescent="0.25">
      <c r="A1" s="83" t="s">
        <v>80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</row>
    <row r="2" spans="1:12" ht="50.25" customHeight="1" x14ac:dyDescent="0.25">
      <c r="A2" s="4" t="s">
        <v>0</v>
      </c>
      <c r="B2" s="6" t="s">
        <v>5</v>
      </c>
      <c r="C2" s="6" t="s">
        <v>6</v>
      </c>
      <c r="D2" s="6" t="s">
        <v>7</v>
      </c>
      <c r="E2" s="6" t="s">
        <v>8</v>
      </c>
      <c r="F2" s="6" t="s">
        <v>70</v>
      </c>
      <c r="G2" s="48" t="s">
        <v>71</v>
      </c>
      <c r="H2" s="48" t="s">
        <v>7</v>
      </c>
      <c r="I2" s="48" t="s">
        <v>8</v>
      </c>
      <c r="J2" s="48" t="s">
        <v>72</v>
      </c>
      <c r="K2" s="6" t="s">
        <v>75</v>
      </c>
      <c r="L2" s="6" t="s">
        <v>73</v>
      </c>
    </row>
    <row r="3" spans="1:12" x14ac:dyDescent="0.25">
      <c r="A3" s="51">
        <v>1</v>
      </c>
      <c r="B3" s="4" t="s">
        <v>82</v>
      </c>
      <c r="C3" s="5" t="s">
        <v>85</v>
      </c>
      <c r="D3" s="7">
        <v>2</v>
      </c>
      <c r="E3" s="7">
        <v>3</v>
      </c>
      <c r="F3" s="7">
        <f t="shared" ref="F3:F14" si="0">E3-D3</f>
        <v>1</v>
      </c>
      <c r="G3" s="59">
        <v>12</v>
      </c>
      <c r="H3" s="59">
        <v>2</v>
      </c>
      <c r="I3" s="59">
        <v>12</v>
      </c>
      <c r="J3" s="7">
        <v>16.666666666666668</v>
      </c>
      <c r="K3" s="105" t="s">
        <v>195</v>
      </c>
      <c r="L3" s="59">
        <v>200</v>
      </c>
    </row>
    <row r="4" spans="1:12" x14ac:dyDescent="0.25">
      <c r="A4" s="50"/>
      <c r="B4" s="23"/>
      <c r="C4" s="5" t="s">
        <v>86</v>
      </c>
      <c r="D4" s="7">
        <v>3</v>
      </c>
      <c r="E4" s="7">
        <v>4</v>
      </c>
      <c r="F4" s="7">
        <f t="shared" si="0"/>
        <v>1</v>
      </c>
      <c r="G4" s="60"/>
      <c r="H4" s="60"/>
      <c r="I4" s="60"/>
      <c r="J4" s="7">
        <v>16.666666666666668</v>
      </c>
      <c r="K4" s="106"/>
      <c r="L4" s="60"/>
    </row>
    <row r="5" spans="1:12" x14ac:dyDescent="0.25">
      <c r="A5" s="50"/>
      <c r="B5" s="23"/>
      <c r="C5" s="5" t="s">
        <v>87</v>
      </c>
      <c r="D5" s="7">
        <v>4</v>
      </c>
      <c r="E5" s="7">
        <f>D6</f>
        <v>4.5999999999999996</v>
      </c>
      <c r="F5" s="7">
        <f t="shared" si="0"/>
        <v>0.59999999999999964</v>
      </c>
      <c r="G5" s="60"/>
      <c r="H5" s="60"/>
      <c r="I5" s="60"/>
      <c r="J5" s="7">
        <v>10.00000000000002</v>
      </c>
      <c r="K5" s="106"/>
      <c r="L5" s="60"/>
    </row>
    <row r="6" spans="1:12" x14ac:dyDescent="0.25">
      <c r="A6" s="50"/>
      <c r="B6" s="23"/>
      <c r="C6" s="5" t="s">
        <v>88</v>
      </c>
      <c r="D6" s="7">
        <v>4.5999999999999996</v>
      </c>
      <c r="E6" s="7">
        <f>D7</f>
        <v>6</v>
      </c>
      <c r="F6" s="7">
        <f t="shared" si="0"/>
        <v>1.4000000000000004</v>
      </c>
      <c r="G6" s="60"/>
      <c r="H6" s="60"/>
      <c r="I6" s="60"/>
      <c r="J6" s="7">
        <v>23.333333333333378</v>
      </c>
      <c r="K6" s="106"/>
      <c r="L6" s="60"/>
    </row>
    <row r="7" spans="1:12" x14ac:dyDescent="0.25">
      <c r="A7" s="50"/>
      <c r="B7" s="23"/>
      <c r="C7" s="5" t="s">
        <v>89</v>
      </c>
      <c r="D7" s="7">
        <v>6</v>
      </c>
      <c r="E7" s="7">
        <f t="shared" ref="E7:E13" si="1">D8</f>
        <v>7</v>
      </c>
      <c r="F7" s="7">
        <f t="shared" si="0"/>
        <v>1</v>
      </c>
      <c r="G7" s="60"/>
      <c r="H7" s="60"/>
      <c r="I7" s="60"/>
      <c r="J7" s="7">
        <v>16.666666666666668</v>
      </c>
      <c r="K7" s="106"/>
      <c r="L7" s="60"/>
    </row>
    <row r="8" spans="1:12" x14ac:dyDescent="0.25">
      <c r="A8" s="50"/>
      <c r="B8" s="23"/>
      <c r="C8" s="5" t="s">
        <v>90</v>
      </c>
      <c r="D8" s="7">
        <v>7</v>
      </c>
      <c r="E8" s="7">
        <f t="shared" si="1"/>
        <v>8</v>
      </c>
      <c r="F8" s="7">
        <f t="shared" si="0"/>
        <v>1</v>
      </c>
      <c r="G8" s="60"/>
      <c r="H8" s="60"/>
      <c r="I8" s="60"/>
      <c r="J8" s="7">
        <v>16.666666666666668</v>
      </c>
      <c r="K8" s="106"/>
      <c r="L8" s="60"/>
    </row>
    <row r="9" spans="1:12" x14ac:dyDescent="0.25">
      <c r="A9" s="50"/>
      <c r="B9" s="23"/>
      <c r="C9" s="5" t="s">
        <v>91</v>
      </c>
      <c r="D9" s="7">
        <v>8</v>
      </c>
      <c r="E9" s="7">
        <f t="shared" si="1"/>
        <v>9</v>
      </c>
      <c r="F9" s="7">
        <f t="shared" si="0"/>
        <v>1</v>
      </c>
      <c r="G9" s="60"/>
      <c r="H9" s="60"/>
      <c r="I9" s="60"/>
      <c r="J9" s="7">
        <v>16.666666666666668</v>
      </c>
      <c r="K9" s="106"/>
      <c r="L9" s="60"/>
    </row>
    <row r="10" spans="1:12" x14ac:dyDescent="0.25">
      <c r="A10" s="50"/>
      <c r="B10" s="23"/>
      <c r="C10" s="5" t="s">
        <v>92</v>
      </c>
      <c r="D10" s="7">
        <v>9</v>
      </c>
      <c r="E10" s="7">
        <f t="shared" si="1"/>
        <v>10</v>
      </c>
      <c r="F10" s="7">
        <f t="shared" si="0"/>
        <v>1</v>
      </c>
      <c r="G10" s="60"/>
      <c r="H10" s="60"/>
      <c r="I10" s="60"/>
      <c r="J10" s="7">
        <v>16.666666666666668</v>
      </c>
      <c r="K10" s="106"/>
      <c r="L10" s="60"/>
    </row>
    <row r="11" spans="1:12" x14ac:dyDescent="0.25">
      <c r="A11" s="50"/>
      <c r="B11" s="23"/>
      <c r="C11" s="5" t="s">
        <v>93</v>
      </c>
      <c r="D11" s="7">
        <v>10</v>
      </c>
      <c r="E11" s="7">
        <f t="shared" si="1"/>
        <v>11</v>
      </c>
      <c r="F11" s="7">
        <f t="shared" si="0"/>
        <v>1</v>
      </c>
      <c r="G11" s="60"/>
      <c r="H11" s="60"/>
      <c r="I11" s="60"/>
      <c r="J11" s="7">
        <v>16.666666666666668</v>
      </c>
      <c r="K11" s="106"/>
      <c r="L11" s="60"/>
    </row>
    <row r="12" spans="1:12" x14ac:dyDescent="0.25">
      <c r="A12" s="50"/>
      <c r="B12" s="23"/>
      <c r="C12" s="5" t="s">
        <v>94</v>
      </c>
      <c r="D12" s="7">
        <v>11</v>
      </c>
      <c r="E12" s="7">
        <f t="shared" si="1"/>
        <v>12</v>
      </c>
      <c r="F12" s="7">
        <f t="shared" si="0"/>
        <v>1</v>
      </c>
      <c r="G12" s="60"/>
      <c r="H12" s="60"/>
      <c r="I12" s="60"/>
      <c r="J12" s="7">
        <v>16.666666666666668</v>
      </c>
      <c r="K12" s="106"/>
      <c r="L12" s="60"/>
    </row>
    <row r="13" spans="1:12" x14ac:dyDescent="0.25">
      <c r="A13" s="50"/>
      <c r="B13" s="23"/>
      <c r="C13" s="5" t="s">
        <v>95</v>
      </c>
      <c r="D13" s="7">
        <v>12</v>
      </c>
      <c r="E13" s="7">
        <f t="shared" si="1"/>
        <v>13</v>
      </c>
      <c r="F13" s="7">
        <f t="shared" si="0"/>
        <v>1</v>
      </c>
      <c r="G13" s="60"/>
      <c r="H13" s="60"/>
      <c r="I13" s="60"/>
      <c r="J13" s="7">
        <v>16.666666666666668</v>
      </c>
      <c r="K13" s="106"/>
      <c r="L13" s="60"/>
    </row>
    <row r="14" spans="1:12" x14ac:dyDescent="0.25">
      <c r="A14" s="50"/>
      <c r="B14" s="23"/>
      <c r="C14" s="5" t="s">
        <v>96</v>
      </c>
      <c r="D14" s="7">
        <v>13</v>
      </c>
      <c r="E14" s="7">
        <v>14</v>
      </c>
      <c r="F14" s="7">
        <f t="shared" si="0"/>
        <v>1</v>
      </c>
      <c r="G14" s="61"/>
      <c r="H14" s="61"/>
      <c r="I14" s="61"/>
      <c r="J14" s="7">
        <v>16.666666666666668</v>
      </c>
      <c r="K14" s="107"/>
      <c r="L14" s="61"/>
    </row>
    <row r="15" spans="1:12" x14ac:dyDescent="0.25">
      <c r="A15" s="51">
        <v>2</v>
      </c>
      <c r="B15" s="4" t="s">
        <v>123</v>
      </c>
      <c r="C15" s="5" t="s">
        <v>103</v>
      </c>
      <c r="D15" s="7">
        <v>0</v>
      </c>
      <c r="E15" s="7">
        <v>1.1000000000000001</v>
      </c>
      <c r="F15" s="7">
        <f>E15-D15</f>
        <v>1.1000000000000001</v>
      </c>
      <c r="G15" s="59">
        <v>12.9</v>
      </c>
      <c r="H15" s="59">
        <v>0</v>
      </c>
      <c r="I15" s="59">
        <v>12.9</v>
      </c>
      <c r="J15" s="7">
        <v>17.054263565891475</v>
      </c>
      <c r="K15" s="105" t="s">
        <v>196</v>
      </c>
      <c r="L15" s="59">
        <v>200</v>
      </c>
    </row>
    <row r="16" spans="1:12" x14ac:dyDescent="0.25">
      <c r="A16" s="51"/>
      <c r="B16" s="4"/>
      <c r="C16" s="5" t="s">
        <v>104</v>
      </c>
      <c r="D16" s="7">
        <v>1.1000000000000001</v>
      </c>
      <c r="E16" s="7">
        <v>2.1</v>
      </c>
      <c r="F16" s="7">
        <f t="shared" ref="F16:F31" si="2">E16-D16</f>
        <v>1</v>
      </c>
      <c r="G16" s="60"/>
      <c r="H16" s="60"/>
      <c r="I16" s="60"/>
      <c r="J16" s="7">
        <v>15.503875968992247</v>
      </c>
      <c r="K16" s="106"/>
      <c r="L16" s="60"/>
    </row>
    <row r="17" spans="1:12" x14ac:dyDescent="0.25">
      <c r="A17" s="51"/>
      <c r="B17" s="4"/>
      <c r="C17" s="5" t="s">
        <v>105</v>
      </c>
      <c r="D17" s="7">
        <v>2.1</v>
      </c>
      <c r="E17" s="7">
        <v>2.8</v>
      </c>
      <c r="F17" s="7">
        <f t="shared" si="2"/>
        <v>0.69999999999999973</v>
      </c>
      <c r="G17" s="60"/>
      <c r="H17" s="60"/>
      <c r="I17" s="60"/>
      <c r="J17" s="7">
        <v>10.852713178294568</v>
      </c>
      <c r="K17" s="106"/>
      <c r="L17" s="60"/>
    </row>
    <row r="18" spans="1:12" x14ac:dyDescent="0.25">
      <c r="A18" s="51"/>
      <c r="B18" s="4"/>
      <c r="C18" s="5" t="s">
        <v>106</v>
      </c>
      <c r="D18" s="7">
        <f>E17</f>
        <v>2.8</v>
      </c>
      <c r="E18" s="7">
        <v>3.7</v>
      </c>
      <c r="F18" s="7">
        <f t="shared" si="2"/>
        <v>0.90000000000000036</v>
      </c>
      <c r="G18" s="60"/>
      <c r="H18" s="60"/>
      <c r="I18" s="60"/>
      <c r="J18" s="7">
        <v>13.953488372093029</v>
      </c>
      <c r="K18" s="106"/>
      <c r="L18" s="60"/>
    </row>
    <row r="19" spans="1:12" x14ac:dyDescent="0.25">
      <c r="A19" s="50"/>
      <c r="B19" s="4"/>
      <c r="C19" s="5" t="s">
        <v>107</v>
      </c>
      <c r="D19" s="7">
        <f t="shared" ref="D19:D31" si="3">E18</f>
        <v>3.7</v>
      </c>
      <c r="E19" s="7">
        <v>4.75</v>
      </c>
      <c r="F19" s="7">
        <f t="shared" si="2"/>
        <v>1.0499999999999998</v>
      </c>
      <c r="G19" s="60"/>
      <c r="H19" s="60"/>
      <c r="I19" s="60"/>
      <c r="J19" s="7">
        <v>16.279069767441857</v>
      </c>
      <c r="K19" s="106"/>
      <c r="L19" s="60"/>
    </row>
    <row r="20" spans="1:12" x14ac:dyDescent="0.25">
      <c r="A20" s="50"/>
      <c r="B20" s="4"/>
      <c r="C20" s="5" t="s">
        <v>108</v>
      </c>
      <c r="D20" s="7">
        <f t="shared" si="3"/>
        <v>4.75</v>
      </c>
      <c r="E20" s="7">
        <v>5.8</v>
      </c>
      <c r="F20" s="7">
        <f t="shared" si="2"/>
        <v>1.0499999999999998</v>
      </c>
      <c r="G20" s="60"/>
      <c r="H20" s="60"/>
      <c r="I20" s="60"/>
      <c r="J20" s="7">
        <v>16.279069767441857</v>
      </c>
      <c r="K20" s="106"/>
      <c r="L20" s="60"/>
    </row>
    <row r="21" spans="1:12" x14ac:dyDescent="0.25">
      <c r="A21" s="50"/>
      <c r="B21" s="4"/>
      <c r="C21" s="5" t="s">
        <v>109</v>
      </c>
      <c r="D21" s="7">
        <f t="shared" si="3"/>
        <v>5.8</v>
      </c>
      <c r="E21" s="7">
        <v>6.7</v>
      </c>
      <c r="F21" s="7">
        <f t="shared" si="2"/>
        <v>0.90000000000000036</v>
      </c>
      <c r="G21" s="60"/>
      <c r="H21" s="60"/>
      <c r="I21" s="60"/>
      <c r="J21" s="7">
        <v>13.953488372093029</v>
      </c>
      <c r="K21" s="106"/>
      <c r="L21" s="60"/>
    </row>
    <row r="22" spans="1:12" x14ac:dyDescent="0.25">
      <c r="A22" s="50"/>
      <c r="B22" s="23"/>
      <c r="C22" s="5" t="s">
        <v>110</v>
      </c>
      <c r="D22" s="7">
        <f t="shared" si="3"/>
        <v>6.7</v>
      </c>
      <c r="E22" s="7">
        <v>7.7</v>
      </c>
      <c r="F22" s="7">
        <f t="shared" si="2"/>
        <v>1</v>
      </c>
      <c r="G22" s="60"/>
      <c r="H22" s="60"/>
      <c r="I22" s="60"/>
      <c r="J22" s="7">
        <v>15.503875968992247</v>
      </c>
      <c r="K22" s="106"/>
      <c r="L22" s="60"/>
    </row>
    <row r="23" spans="1:12" x14ac:dyDescent="0.25">
      <c r="A23" s="50"/>
      <c r="B23" s="23"/>
      <c r="C23" s="5" t="s">
        <v>111</v>
      </c>
      <c r="D23" s="7">
        <f t="shared" si="3"/>
        <v>7.7</v>
      </c>
      <c r="E23" s="7">
        <v>8.9</v>
      </c>
      <c r="F23" s="7">
        <f t="shared" si="2"/>
        <v>1.2000000000000002</v>
      </c>
      <c r="G23" s="60"/>
      <c r="H23" s="60"/>
      <c r="I23" s="60"/>
      <c r="J23" s="7">
        <v>18.604651162790699</v>
      </c>
      <c r="K23" s="106"/>
      <c r="L23" s="60"/>
    </row>
    <row r="24" spans="1:12" x14ac:dyDescent="0.25">
      <c r="A24" s="50"/>
      <c r="B24" s="23"/>
      <c r="C24" s="5" t="s">
        <v>112</v>
      </c>
      <c r="D24" s="7">
        <f t="shared" si="3"/>
        <v>8.9</v>
      </c>
      <c r="E24" s="7">
        <v>10</v>
      </c>
      <c r="F24" s="7">
        <f t="shared" si="2"/>
        <v>1.0999999999999996</v>
      </c>
      <c r="G24" s="60"/>
      <c r="H24" s="60"/>
      <c r="I24" s="60"/>
      <c r="J24" s="7">
        <v>17.054263565891468</v>
      </c>
      <c r="K24" s="106"/>
      <c r="L24" s="60"/>
    </row>
    <row r="25" spans="1:12" x14ac:dyDescent="0.25">
      <c r="A25" s="50"/>
      <c r="B25" s="23"/>
      <c r="C25" s="5" t="s">
        <v>113</v>
      </c>
      <c r="D25" s="7">
        <f t="shared" si="3"/>
        <v>10</v>
      </c>
      <c r="E25" s="7">
        <v>11.1</v>
      </c>
      <c r="F25" s="7">
        <f t="shared" si="2"/>
        <v>1.0999999999999996</v>
      </c>
      <c r="G25" s="60"/>
      <c r="H25" s="60"/>
      <c r="I25" s="60"/>
      <c r="J25" s="7">
        <v>17.054263565891468</v>
      </c>
      <c r="K25" s="106"/>
      <c r="L25" s="60"/>
    </row>
    <row r="26" spans="1:12" x14ac:dyDescent="0.25">
      <c r="A26" s="50"/>
      <c r="B26" s="23"/>
      <c r="C26" s="5" t="s">
        <v>114</v>
      </c>
      <c r="D26" s="7">
        <f t="shared" si="3"/>
        <v>11.1</v>
      </c>
      <c r="E26" s="7">
        <v>12</v>
      </c>
      <c r="F26" s="7">
        <f t="shared" si="2"/>
        <v>0.90000000000000036</v>
      </c>
      <c r="G26" s="60"/>
      <c r="H26" s="60"/>
      <c r="I26" s="60"/>
      <c r="J26" s="7">
        <v>13.953488372093029</v>
      </c>
      <c r="K26" s="106"/>
      <c r="L26" s="60"/>
    </row>
    <row r="27" spans="1:12" x14ac:dyDescent="0.25">
      <c r="A27" s="50"/>
      <c r="B27" s="23"/>
      <c r="C27" s="5" t="s">
        <v>115</v>
      </c>
      <c r="D27" s="7">
        <f t="shared" si="3"/>
        <v>12</v>
      </c>
      <c r="E27" s="7">
        <v>12.9</v>
      </c>
      <c r="F27" s="7">
        <f t="shared" si="2"/>
        <v>0.90000000000000036</v>
      </c>
      <c r="G27" s="61"/>
      <c r="H27" s="61"/>
      <c r="I27" s="61"/>
      <c r="J27" s="7">
        <v>13.953488372093029</v>
      </c>
      <c r="K27" s="107"/>
      <c r="L27" s="61"/>
    </row>
    <row r="28" spans="1:12" x14ac:dyDescent="0.25">
      <c r="A28" s="51">
        <v>3</v>
      </c>
      <c r="B28" s="4" t="s">
        <v>123</v>
      </c>
      <c r="C28" s="5" t="s">
        <v>118</v>
      </c>
      <c r="D28" s="7">
        <v>15</v>
      </c>
      <c r="E28" s="7">
        <v>16</v>
      </c>
      <c r="F28" s="7">
        <f t="shared" si="2"/>
        <v>1</v>
      </c>
      <c r="G28" s="59">
        <v>4.0999999999999996</v>
      </c>
      <c r="H28" s="59">
        <v>15</v>
      </c>
      <c r="I28" s="59">
        <v>19.100000000000001</v>
      </c>
      <c r="J28" s="7">
        <v>48.780487804878049</v>
      </c>
      <c r="K28" s="105" t="s">
        <v>198</v>
      </c>
      <c r="L28" s="59">
        <v>200</v>
      </c>
    </row>
    <row r="29" spans="1:12" x14ac:dyDescent="0.25">
      <c r="A29" s="50"/>
      <c r="B29" s="23"/>
      <c r="C29" s="5" t="s">
        <v>119</v>
      </c>
      <c r="D29" s="7">
        <f t="shared" si="3"/>
        <v>16</v>
      </c>
      <c r="E29" s="7">
        <v>17</v>
      </c>
      <c r="F29" s="7">
        <f t="shared" si="2"/>
        <v>1</v>
      </c>
      <c r="G29" s="60"/>
      <c r="H29" s="60"/>
      <c r="I29" s="60"/>
      <c r="J29" s="7">
        <v>48.780487804878049</v>
      </c>
      <c r="K29" s="106"/>
      <c r="L29" s="60"/>
    </row>
    <row r="30" spans="1:12" x14ac:dyDescent="0.25">
      <c r="A30" s="50"/>
      <c r="B30" s="23"/>
      <c r="C30" s="5" t="s">
        <v>120</v>
      </c>
      <c r="D30" s="7">
        <f t="shared" si="3"/>
        <v>17</v>
      </c>
      <c r="E30" s="7">
        <v>18.100000000000001</v>
      </c>
      <c r="F30" s="7">
        <f t="shared" si="2"/>
        <v>1.1000000000000014</v>
      </c>
      <c r="G30" s="60"/>
      <c r="H30" s="60"/>
      <c r="I30" s="60"/>
      <c r="J30" s="7">
        <v>53.658536585365923</v>
      </c>
      <c r="K30" s="106"/>
      <c r="L30" s="60"/>
    </row>
    <row r="31" spans="1:12" x14ac:dyDescent="0.25">
      <c r="A31" s="50"/>
      <c r="B31" s="23"/>
      <c r="C31" s="5" t="s">
        <v>121</v>
      </c>
      <c r="D31" s="7">
        <f t="shared" si="3"/>
        <v>18.100000000000001</v>
      </c>
      <c r="E31" s="7">
        <v>19.100000000000001</v>
      </c>
      <c r="F31" s="7">
        <f t="shared" si="2"/>
        <v>1</v>
      </c>
      <c r="G31" s="61"/>
      <c r="H31" s="61"/>
      <c r="I31" s="61"/>
      <c r="J31" s="7">
        <v>48.780487804878049</v>
      </c>
      <c r="K31" s="107"/>
      <c r="L31" s="61"/>
    </row>
    <row r="32" spans="1:12" x14ac:dyDescent="0.25">
      <c r="A32" s="51">
        <v>4</v>
      </c>
      <c r="B32" s="4" t="s">
        <v>147</v>
      </c>
      <c r="C32" s="5" t="s">
        <v>129</v>
      </c>
      <c r="D32" s="7">
        <v>0</v>
      </c>
      <c r="E32" s="7">
        <v>1</v>
      </c>
      <c r="F32" s="7">
        <f>E32-D32</f>
        <v>1</v>
      </c>
      <c r="G32" s="59">
        <v>2</v>
      </c>
      <c r="H32" s="59">
        <v>0</v>
      </c>
      <c r="I32" s="59">
        <v>2</v>
      </c>
      <c r="J32" s="7">
        <v>100</v>
      </c>
      <c r="K32" s="105" t="s">
        <v>199</v>
      </c>
      <c r="L32" s="59">
        <v>200</v>
      </c>
    </row>
    <row r="33" spans="1:12" x14ac:dyDescent="0.25">
      <c r="A33" s="50"/>
      <c r="B33" s="23"/>
      <c r="C33" s="5" t="s">
        <v>130</v>
      </c>
      <c r="D33" s="7">
        <v>1</v>
      </c>
      <c r="E33" s="7">
        <v>2</v>
      </c>
      <c r="F33" s="7">
        <f t="shared" ref="F33" si="4">E33-D33</f>
        <v>1</v>
      </c>
      <c r="G33" s="61"/>
      <c r="H33" s="61"/>
      <c r="I33" s="61"/>
      <c r="J33" s="7">
        <v>100</v>
      </c>
      <c r="K33" s="107"/>
      <c r="L33" s="61"/>
    </row>
  </sheetData>
  <mergeCells count="21">
    <mergeCell ref="I28:I31"/>
    <mergeCell ref="K28:K31"/>
    <mergeCell ref="L28:L31"/>
    <mergeCell ref="G28:G31"/>
    <mergeCell ref="G32:G33"/>
    <mergeCell ref="H32:H33"/>
    <mergeCell ref="I32:I33"/>
    <mergeCell ref="K32:K33"/>
    <mergeCell ref="L32:L33"/>
    <mergeCell ref="H28:H31"/>
    <mergeCell ref="A1:L1"/>
    <mergeCell ref="G15:G27"/>
    <mergeCell ref="H15:H27"/>
    <mergeCell ref="I15:I27"/>
    <mergeCell ref="K15:K27"/>
    <mergeCell ref="L15:L27"/>
    <mergeCell ref="G3:G14"/>
    <mergeCell ref="H3:H14"/>
    <mergeCell ref="I3:I14"/>
    <mergeCell ref="K3:K14"/>
    <mergeCell ref="L3:L14"/>
  </mergeCells>
  <printOptions horizontalCentered="1"/>
  <pageMargins left="0.70866141732283505" right="0.70866141732283505" top="1.21" bottom="0.74803149606299202" header="0.34" footer="0.31496062992126"/>
  <pageSetup paperSize="9" scale="95" orientation="landscape" r:id="rId1"/>
  <headerFooter>
    <oddHeader>&amp;R&amp;GANNEXURE V A/&amp;P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BH</vt:lpstr>
      <vt:lpstr>Check</vt:lpstr>
      <vt:lpstr>Composite</vt:lpstr>
      <vt:lpstr>Zonation</vt:lpstr>
      <vt:lpstr>Sheet1</vt:lpstr>
      <vt:lpstr>Review</vt:lpstr>
      <vt:lpstr>Sheet2</vt:lpstr>
      <vt:lpstr>Composite2</vt:lpstr>
      <vt:lpstr>BH!Print_Area</vt:lpstr>
      <vt:lpstr>BH!Print_Titles</vt:lpstr>
      <vt:lpstr>Composite!Print_Titles</vt:lpstr>
      <vt:lpstr>Composite2!Print_Titles</vt:lpstr>
      <vt:lpstr>Review!Print_Titles</vt:lpstr>
      <vt:lpstr>Zonation!Print_Titles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2025-04-01T11:46:40Z</dcterms:modified>
</cp:coreProperties>
</file>