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05" yWindow="-105" windowWidth="21795" windowHeight="129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Sheet1!$A$2:$M$48</definedName>
    <definedName name="_xlnm.Print_Area" localSheetId="0">Sheet1!$A$1:$M$48</definedName>
    <definedName name="_xlnm.Print_Titles" localSheetId="0">Sheet1!$2:$2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25" i="1"/>
  <c r="AD25"/>
  <c r="AE25"/>
  <c r="AF25"/>
  <c r="AG25"/>
  <c r="AC29"/>
  <c r="AD29"/>
  <c r="AE29"/>
  <c r="AF29"/>
  <c r="AG29"/>
  <c r="F37"/>
  <c r="F38"/>
  <c r="G38" s="1"/>
  <c r="F39"/>
  <c r="G39" s="1"/>
  <c r="F40"/>
  <c r="F41"/>
  <c r="G41" s="1"/>
  <c r="F42"/>
  <c r="G42" s="1"/>
  <c r="F43"/>
  <c r="G43" s="1"/>
  <c r="F44"/>
  <c r="G44" s="1"/>
  <c r="F45"/>
  <c r="F46"/>
  <c r="G46" s="1"/>
  <c r="F47"/>
  <c r="G47" s="1"/>
  <c r="F48"/>
  <c r="G48" s="1"/>
  <c r="F36"/>
  <c r="G36" s="1"/>
  <c r="F35"/>
  <c r="G35" s="1"/>
  <c r="F34"/>
  <c r="G34" s="1"/>
  <c r="F33"/>
  <c r="G33" s="1"/>
  <c r="F32"/>
  <c r="G32" s="1"/>
  <c r="F31"/>
  <c r="F30"/>
  <c r="G30" s="1"/>
  <c r="E23"/>
  <c r="E24" s="1"/>
  <c r="D23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AE46" l="1"/>
  <c r="AC43"/>
  <c r="AE39"/>
  <c r="AG46"/>
  <c r="AF46"/>
  <c r="AC46"/>
  <c r="AB46"/>
  <c r="AD48"/>
  <c r="AD43"/>
  <c r="AF39"/>
  <c r="AB39"/>
  <c r="AD35"/>
  <c r="AF31"/>
  <c r="AB31"/>
  <c r="AD12"/>
  <c r="AF7"/>
  <c r="AB7"/>
  <c r="AE48"/>
  <c r="AE43"/>
  <c r="AG39"/>
  <c r="AC39"/>
  <c r="AE35"/>
  <c r="AG31"/>
  <c r="AC31"/>
  <c r="AE12"/>
  <c r="AG7"/>
  <c r="AC7"/>
  <c r="AF48"/>
  <c r="AB48"/>
  <c r="AD46"/>
  <c r="AF43"/>
  <c r="AB43"/>
  <c r="AD39"/>
  <c r="AF35"/>
  <c r="AB35"/>
  <c r="AD31"/>
  <c r="AF12"/>
  <c r="AB12"/>
  <c r="AD7"/>
  <c r="AG48"/>
  <c r="AC48"/>
  <c r="AG43"/>
  <c r="AG35"/>
  <c r="AC35"/>
  <c r="AE31"/>
  <c r="AG12"/>
  <c r="AC12"/>
  <c r="AE7"/>
  <c r="G37"/>
  <c r="G31"/>
  <c r="G40"/>
  <c r="G45"/>
  <c r="D24"/>
  <c r="F24" s="1"/>
  <c r="G24" s="1"/>
  <c r="F23"/>
  <c r="G23" s="1"/>
  <c r="D25"/>
  <c r="E25"/>
  <c r="E26" l="1"/>
  <c r="F25"/>
  <c r="AB25" s="1"/>
  <c r="D26"/>
  <c r="G25" l="1"/>
  <c r="F26"/>
  <c r="G26" s="1"/>
  <c r="D27"/>
  <c r="E27"/>
  <c r="E28" l="1"/>
  <c r="F27"/>
  <c r="D28"/>
  <c r="G27" l="1"/>
  <c r="F28"/>
  <c r="G28" s="1"/>
  <c r="D29"/>
  <c r="E29"/>
  <c r="F29" l="1"/>
  <c r="AB29" s="1"/>
  <c r="G29" l="1"/>
</calcChain>
</file>

<file path=xl/sharedStrings.xml><?xml version="1.0" encoding="utf-8"?>
<sst xmlns="http://schemas.openxmlformats.org/spreadsheetml/2006/main" count="106" uniqueCount="61">
  <si>
    <t>Borehole</t>
  </si>
  <si>
    <t>Sample No.</t>
  </si>
  <si>
    <t>Type of Sample</t>
  </si>
  <si>
    <t>Acid Insoluble%</t>
  </si>
  <si>
    <t>MLB-02M-01</t>
  </si>
  <si>
    <t>MLB-02M-02</t>
  </si>
  <si>
    <t>MLB-02M-03</t>
  </si>
  <si>
    <t>MLB-02M-04</t>
  </si>
  <si>
    <t>MLB-02M-05</t>
  </si>
  <si>
    <t>MLB-02M-06</t>
  </si>
  <si>
    <t>MLB-02M-07</t>
  </si>
  <si>
    <t>MLB-02M-08</t>
  </si>
  <si>
    <t>MLB-02M-09</t>
  </si>
  <si>
    <t>MLB-02M-10</t>
  </si>
  <si>
    <t>MLB-03M-01</t>
  </si>
  <si>
    <t>MLB-03M-02</t>
  </si>
  <si>
    <t>MLB-03M-03</t>
  </si>
  <si>
    <t>MLB-03M-04</t>
  </si>
  <si>
    <t>MLB-03M-05</t>
  </si>
  <si>
    <t>MLB-03M-06</t>
  </si>
  <si>
    <t>MLB-03M-07</t>
  </si>
  <si>
    <t>MLB-03M-08</t>
  </si>
  <si>
    <t>MLB-03M-09</t>
  </si>
  <si>
    <t>MLB-03M-10</t>
  </si>
  <si>
    <t>MLB-03M-11</t>
  </si>
  <si>
    <t>MLB-03M-12</t>
  </si>
  <si>
    <t>MLB-03M-13</t>
  </si>
  <si>
    <t>MLB-03M-14</t>
  </si>
  <si>
    <t>MLB-03M-15</t>
  </si>
  <si>
    <t>MLB-03M-16</t>
  </si>
  <si>
    <t>MLB-03M-17</t>
  </si>
  <si>
    <t>MLB-04M-01</t>
  </si>
  <si>
    <t>MLB-04M-02</t>
  </si>
  <si>
    <t>MLB-04M-03</t>
  </si>
  <si>
    <t>MLB-04M-04</t>
  </si>
  <si>
    <t>MLB-04M-05</t>
  </si>
  <si>
    <t>MLB-04M-06</t>
  </si>
  <si>
    <t>MLB-04M-07</t>
  </si>
  <si>
    <t>MLB-05M-01</t>
  </si>
  <si>
    <t>MLB-05M-02</t>
  </si>
  <si>
    <t>MLB-05M-03</t>
  </si>
  <si>
    <t>MLB-05M-04</t>
  </si>
  <si>
    <t>MLB-05M-05</t>
  </si>
  <si>
    <t>MLB-05M-06</t>
  </si>
  <si>
    <t>MLB-05M-07</t>
  </si>
  <si>
    <t>MLB-05M-08</t>
  </si>
  <si>
    <t>MLB-05M-09</t>
  </si>
  <si>
    <t>MLB-05M-10</t>
  </si>
  <si>
    <t>MLB-05M-11</t>
  </si>
  <si>
    <t>MLB-05M-12</t>
  </si>
  <si>
    <t>Thickness (m)</t>
  </si>
  <si>
    <t>True Thickness (m)</t>
  </si>
  <si>
    <t>Mn
%</t>
  </si>
  <si>
    <r>
      <t>SiO</t>
    </r>
    <r>
      <rPr>
        <b/>
        <vertAlign val="subscript"/>
        <sz val="12"/>
        <color theme="1"/>
        <rFont val="Times New Roman"/>
        <family val="1"/>
      </rPr>
      <t xml:space="preserve">2
</t>
    </r>
    <r>
      <rPr>
        <b/>
        <sz val="12"/>
        <color theme="1"/>
        <rFont val="Times New Roman"/>
        <family val="1"/>
      </rPr>
      <t>%</t>
    </r>
  </si>
  <si>
    <r>
      <t>P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</t>
    </r>
    <r>
      <rPr>
        <b/>
        <vertAlign val="subscript"/>
        <sz val="12"/>
        <color theme="1"/>
        <rFont val="Times New Roman"/>
        <family val="1"/>
      </rPr>
      <t xml:space="preserve">5
</t>
    </r>
    <r>
      <rPr>
        <b/>
        <sz val="12"/>
        <color theme="1"/>
        <rFont val="Times New Roman"/>
        <family val="1"/>
      </rPr>
      <t>%</t>
    </r>
  </si>
  <si>
    <r>
      <t>Fe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</t>
    </r>
    <r>
      <rPr>
        <b/>
        <vertAlign val="subscript"/>
        <sz val="12"/>
        <color theme="1"/>
        <rFont val="Times New Roman"/>
        <family val="1"/>
      </rPr>
      <t xml:space="preserve">3
</t>
    </r>
    <r>
      <rPr>
        <b/>
        <sz val="12"/>
        <color theme="1"/>
        <rFont val="Times New Roman"/>
        <family val="1"/>
      </rPr>
      <t>%</t>
    </r>
  </si>
  <si>
    <r>
      <t>MnO</t>
    </r>
    <r>
      <rPr>
        <b/>
        <vertAlign val="subscript"/>
        <sz val="12"/>
        <color theme="1"/>
        <rFont val="Times New Roman"/>
        <family val="1"/>
      </rPr>
      <t xml:space="preserve">2
</t>
    </r>
    <r>
      <rPr>
        <b/>
        <sz val="12"/>
        <color theme="1"/>
        <rFont val="Times New Roman"/>
        <family val="1"/>
      </rPr>
      <t>%</t>
    </r>
  </si>
  <si>
    <t>From 
(m)</t>
  </si>
  <si>
    <t>To 
(m)</t>
  </si>
  <si>
    <t>Sl. No.</t>
  </si>
  <si>
    <t>Details of the chemical analysis of primary Borehole samples during G4 work for Manganese 
in Bharatbahal Manganese and Graphite (G3) Block , Dist.-Balangir, Odisha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</si>
</sst>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vertAlign val="subscript"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0" xfId="0" applyFont="1"/>
    <xf numFmtId="0" fontId="3" fillId="0" borderId="0" xfId="0" applyFont="1"/>
    <xf numFmtId="0" fontId="1" fillId="0" borderId="1" xfId="0" applyFont="1" applyBorder="1"/>
    <xf numFmtId="2" fontId="1" fillId="2" borderId="0" xfId="0" applyNumberFormat="1" applyFont="1" applyFill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/>
    <xf numFmtId="2" fontId="3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48"/>
  <sheetViews>
    <sheetView tabSelected="1" view="pageBreakPreview" zoomScale="80" zoomScaleSheetLayoutView="80" workbookViewId="0">
      <selection activeCell="G11" sqref="G11"/>
    </sheetView>
  </sheetViews>
  <sheetFormatPr defaultColWidth="8.85546875" defaultRowHeight="15.75"/>
  <cols>
    <col min="1" max="1" width="5.140625" style="5" customWidth="1"/>
    <col min="2" max="2" width="14.140625" style="5" customWidth="1"/>
    <col min="3" max="3" width="9.85546875" style="5" bestFit="1" customWidth="1"/>
    <col min="4" max="4" width="8" style="5" customWidth="1"/>
    <col min="5" max="5" width="7.5703125" style="5" customWidth="1"/>
    <col min="6" max="6" width="11.7109375" style="5" customWidth="1"/>
    <col min="7" max="7" width="11.5703125" style="5" customWidth="1"/>
    <col min="8" max="8" width="7.42578125" style="5" customWidth="1"/>
    <col min="9" max="9" width="7.28515625" style="5" customWidth="1"/>
    <col min="10" max="10" width="7" style="5" customWidth="1"/>
    <col min="11" max="11" width="7.28515625" style="5" customWidth="1"/>
    <col min="12" max="12" width="7.5703125" style="5" customWidth="1"/>
    <col min="13" max="27" width="10.28515625" style="5" customWidth="1"/>
    <col min="28" max="16384" width="8.85546875" style="5"/>
  </cols>
  <sheetData>
    <row r="1" spans="1:33" ht="39.75" customHeight="1">
      <c r="A1" s="14" t="s">
        <v>60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</row>
    <row r="2" spans="1:33" ht="47.25">
      <c r="A2" s="10" t="s">
        <v>59</v>
      </c>
      <c r="B2" s="11" t="s">
        <v>1</v>
      </c>
      <c r="C2" s="10" t="s">
        <v>2</v>
      </c>
      <c r="D2" s="10" t="s">
        <v>57</v>
      </c>
      <c r="E2" s="10" t="s">
        <v>58</v>
      </c>
      <c r="F2" s="10" t="s">
        <v>50</v>
      </c>
      <c r="G2" s="10" t="s">
        <v>51</v>
      </c>
      <c r="H2" s="10" t="s">
        <v>52</v>
      </c>
      <c r="I2" s="10" t="s">
        <v>53</v>
      </c>
      <c r="J2" s="10" t="s">
        <v>54</v>
      </c>
      <c r="K2" s="10" t="s">
        <v>55</v>
      </c>
      <c r="L2" s="10" t="s">
        <v>56</v>
      </c>
      <c r="M2" s="10" t="s">
        <v>3</v>
      </c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</row>
    <row r="3" spans="1:33" s="6" customFormat="1">
      <c r="A3" s="2">
        <v>1</v>
      </c>
      <c r="B3" s="12" t="s">
        <v>4</v>
      </c>
      <c r="C3" s="2" t="s">
        <v>0</v>
      </c>
      <c r="D3" s="13">
        <v>19.89</v>
      </c>
      <c r="E3" s="13">
        <v>20.89</v>
      </c>
      <c r="F3" s="13">
        <f t="shared" ref="F3:F34" si="0">E3-D3</f>
        <v>1</v>
      </c>
      <c r="G3" s="13">
        <f t="shared" ref="G3:G12" si="1">SIN(RADIANS(63.5))*F3</f>
        <v>0.89493436160202511</v>
      </c>
      <c r="H3" s="3">
        <v>12.574</v>
      </c>
      <c r="I3" s="3">
        <v>35.752000000000002</v>
      </c>
      <c r="J3" s="3">
        <v>0.30299999999999999</v>
      </c>
      <c r="K3" s="3">
        <v>19.809000000000001</v>
      </c>
      <c r="L3" s="3">
        <v>12.45</v>
      </c>
      <c r="M3" s="3">
        <v>49.81</v>
      </c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</row>
    <row r="4" spans="1:33">
      <c r="A4" s="2">
        <v>2</v>
      </c>
      <c r="B4" s="7" t="s">
        <v>5</v>
      </c>
      <c r="C4" s="1" t="s">
        <v>0</v>
      </c>
      <c r="D4" s="3">
        <v>20.89</v>
      </c>
      <c r="E4" s="3">
        <v>21.89</v>
      </c>
      <c r="F4" s="3">
        <f t="shared" si="0"/>
        <v>1</v>
      </c>
      <c r="G4" s="3">
        <f t="shared" si="1"/>
        <v>0.89493436160202511</v>
      </c>
      <c r="H4" s="3">
        <v>14.882999999999999</v>
      </c>
      <c r="I4" s="3">
        <v>24.709</v>
      </c>
      <c r="J4" s="3">
        <v>0.58399999999999996</v>
      </c>
      <c r="K4" s="3">
        <v>27.57</v>
      </c>
      <c r="L4" s="3">
        <v>15</v>
      </c>
      <c r="M4" s="3">
        <v>38.36</v>
      </c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spans="1:33">
      <c r="A5" s="2">
        <v>3</v>
      </c>
      <c r="B5" s="7" t="s">
        <v>6</v>
      </c>
      <c r="C5" s="1" t="s">
        <v>0</v>
      </c>
      <c r="D5" s="3">
        <v>21.89</v>
      </c>
      <c r="E5" s="3">
        <v>22.89</v>
      </c>
      <c r="F5" s="3">
        <f t="shared" si="0"/>
        <v>1</v>
      </c>
      <c r="G5" s="13">
        <f t="shared" si="1"/>
        <v>0.89493436160202511</v>
      </c>
      <c r="H5" s="3">
        <v>20.236999999999998</v>
      </c>
      <c r="I5" s="3">
        <v>18.96</v>
      </c>
      <c r="J5" s="3">
        <v>0.66500000000000004</v>
      </c>
      <c r="K5" s="3">
        <v>31.297999999999998</v>
      </c>
      <c r="L5" s="3">
        <v>19.190000000000001</v>
      </c>
      <c r="M5" s="3">
        <v>23.96</v>
      </c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</row>
    <row r="6" spans="1:33">
      <c r="A6" s="2">
        <v>4</v>
      </c>
      <c r="B6" s="7" t="s">
        <v>7</v>
      </c>
      <c r="C6" s="1" t="s">
        <v>0</v>
      </c>
      <c r="D6" s="3">
        <v>22.89</v>
      </c>
      <c r="E6" s="3">
        <v>23.89</v>
      </c>
      <c r="F6" s="3">
        <f t="shared" si="0"/>
        <v>1</v>
      </c>
      <c r="G6" s="3">
        <f t="shared" si="1"/>
        <v>0.89493436160202511</v>
      </c>
      <c r="H6" s="3">
        <v>17.347999999999999</v>
      </c>
      <c r="I6" s="3">
        <v>23.378</v>
      </c>
      <c r="J6" s="3">
        <v>0.98399999999999999</v>
      </c>
      <c r="K6" s="3">
        <v>26.887</v>
      </c>
      <c r="L6" s="3">
        <v>15.52</v>
      </c>
      <c r="M6" s="3">
        <v>29.15</v>
      </c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</row>
    <row r="7" spans="1:33">
      <c r="A7" s="2">
        <v>5</v>
      </c>
      <c r="B7" s="7" t="s">
        <v>8</v>
      </c>
      <c r="C7" s="1" t="s">
        <v>0</v>
      </c>
      <c r="D7" s="3">
        <v>23.89</v>
      </c>
      <c r="E7" s="3">
        <v>24.89</v>
      </c>
      <c r="F7" s="3">
        <f t="shared" si="0"/>
        <v>1</v>
      </c>
      <c r="G7" s="3">
        <f t="shared" si="1"/>
        <v>0.89493436160202511</v>
      </c>
      <c r="H7" s="3">
        <v>11.891999999999999</v>
      </c>
      <c r="I7" s="3">
        <v>32.914999999999999</v>
      </c>
      <c r="J7" s="3">
        <v>0.34100000000000003</v>
      </c>
      <c r="K7" s="3">
        <v>17.739999999999998</v>
      </c>
      <c r="L7" s="3">
        <v>11.8</v>
      </c>
      <c r="M7" s="3">
        <v>36.130000000000003</v>
      </c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>
        <f>SUMPRODUCT($F3:$F7,H3:H7/SUM($F3:$F7))</f>
        <v>15.386800000000001</v>
      </c>
      <c r="AC7" s="4">
        <f t="shared" ref="AC7:AG7" si="2">SUMPRODUCT($F3:$F7,I3:I7/SUM($F3:$F7))</f>
        <v>27.142800000000001</v>
      </c>
      <c r="AD7" s="4">
        <f t="shared" si="2"/>
        <v>0.57540000000000002</v>
      </c>
      <c r="AE7" s="4">
        <f t="shared" si="2"/>
        <v>24.660799999999998</v>
      </c>
      <c r="AF7" s="4">
        <f t="shared" si="2"/>
        <v>14.791999999999998</v>
      </c>
      <c r="AG7" s="4">
        <f t="shared" si="2"/>
        <v>35.481999999999999</v>
      </c>
    </row>
    <row r="8" spans="1:33">
      <c r="A8" s="2">
        <v>6</v>
      </c>
      <c r="B8" s="7" t="s">
        <v>9</v>
      </c>
      <c r="C8" s="1" t="s">
        <v>0</v>
      </c>
      <c r="D8" s="3">
        <v>24.89</v>
      </c>
      <c r="E8" s="3">
        <v>25.89</v>
      </c>
      <c r="F8" s="3">
        <f t="shared" si="0"/>
        <v>1</v>
      </c>
      <c r="G8" s="3">
        <f t="shared" si="1"/>
        <v>0.89493436160202511</v>
      </c>
      <c r="H8" s="3">
        <v>6.33</v>
      </c>
      <c r="I8" s="3">
        <v>44.994999999999997</v>
      </c>
      <c r="J8" s="3">
        <v>0.52300000000000002</v>
      </c>
      <c r="K8" s="3">
        <v>11.786</v>
      </c>
      <c r="L8" s="3">
        <v>6.72</v>
      </c>
      <c r="M8" s="3">
        <v>58.3</v>
      </c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</row>
    <row r="9" spans="1:33">
      <c r="A9" s="2">
        <v>7</v>
      </c>
      <c r="B9" s="7" t="s">
        <v>10</v>
      </c>
      <c r="C9" s="1" t="s">
        <v>0</v>
      </c>
      <c r="D9" s="3">
        <v>25.89</v>
      </c>
      <c r="E9" s="3">
        <v>26.89</v>
      </c>
      <c r="F9" s="3">
        <f t="shared" si="0"/>
        <v>1</v>
      </c>
      <c r="G9" s="3">
        <f t="shared" si="1"/>
        <v>0.89493436160202511</v>
      </c>
      <c r="H9" s="3">
        <v>13.72</v>
      </c>
      <c r="I9" s="3">
        <v>33.408999999999999</v>
      </c>
      <c r="J9" s="3">
        <v>0.75600000000000001</v>
      </c>
      <c r="K9" s="3">
        <v>16.097000000000001</v>
      </c>
      <c r="L9" s="3">
        <v>15.12</v>
      </c>
      <c r="M9" s="3">
        <v>37.54</v>
      </c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</row>
    <row r="10" spans="1:33">
      <c r="A10" s="2">
        <v>8</v>
      </c>
      <c r="B10" s="7" t="s">
        <v>11</v>
      </c>
      <c r="C10" s="1" t="s">
        <v>0</v>
      </c>
      <c r="D10" s="3">
        <v>26.89</v>
      </c>
      <c r="E10" s="3">
        <v>27.89</v>
      </c>
      <c r="F10" s="3">
        <f t="shared" si="0"/>
        <v>1</v>
      </c>
      <c r="G10" s="3">
        <f t="shared" si="1"/>
        <v>0.89493436160202511</v>
      </c>
      <c r="H10" s="3">
        <v>13.223000000000001</v>
      </c>
      <c r="I10" s="3">
        <v>30.219000000000001</v>
      </c>
      <c r="J10" s="3">
        <v>1.3759999999999999</v>
      </c>
      <c r="K10" s="3">
        <v>20.86</v>
      </c>
      <c r="L10" s="3">
        <v>13.57</v>
      </c>
      <c r="M10" s="3">
        <v>43.3</v>
      </c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</row>
    <row r="11" spans="1:33">
      <c r="A11" s="2">
        <v>9</v>
      </c>
      <c r="B11" s="7" t="s">
        <v>12</v>
      </c>
      <c r="C11" s="1" t="s">
        <v>0</v>
      </c>
      <c r="D11" s="3">
        <v>27.89</v>
      </c>
      <c r="E11" s="3">
        <v>28.89</v>
      </c>
      <c r="F11" s="3">
        <f t="shared" si="0"/>
        <v>1</v>
      </c>
      <c r="G11" s="3">
        <f t="shared" si="1"/>
        <v>0.89493436160202511</v>
      </c>
      <c r="H11" s="3">
        <v>14.206</v>
      </c>
      <c r="I11" s="3">
        <v>35.613999999999997</v>
      </c>
      <c r="J11" s="3">
        <v>0.78800000000000003</v>
      </c>
      <c r="K11" s="3">
        <v>17.692</v>
      </c>
      <c r="L11" s="3">
        <v>15.84</v>
      </c>
      <c r="M11" s="3">
        <v>47.93</v>
      </c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</row>
    <row r="12" spans="1:33">
      <c r="A12" s="2">
        <v>10</v>
      </c>
      <c r="B12" s="7" t="s">
        <v>13</v>
      </c>
      <c r="C12" s="1" t="s">
        <v>0</v>
      </c>
      <c r="D12" s="3">
        <v>28.89</v>
      </c>
      <c r="E12" s="3">
        <v>29.49</v>
      </c>
      <c r="F12" s="3">
        <f t="shared" si="0"/>
        <v>0.59999999999999787</v>
      </c>
      <c r="G12" s="3">
        <f t="shared" si="1"/>
        <v>0.53696061696121311</v>
      </c>
      <c r="H12" s="3">
        <v>20.007999999999999</v>
      </c>
      <c r="I12" s="3">
        <v>23.454999999999998</v>
      </c>
      <c r="J12" s="3">
        <v>0.84599999999999997</v>
      </c>
      <c r="K12" s="3">
        <v>22.744</v>
      </c>
      <c r="L12" s="3">
        <v>12.36</v>
      </c>
      <c r="M12" s="3">
        <v>26.68</v>
      </c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>
        <f>SUMPRODUCT($F9:$F12,H9:H12/SUM($F9:$F12))</f>
        <v>14.764944444444442</v>
      </c>
      <c r="AC12" s="4">
        <f t="shared" ref="AC12:AG12" si="3">SUMPRODUCT($F9:$F12,I9:I12/SUM($F9:$F12))</f>
        <v>31.476388888888888</v>
      </c>
      <c r="AD12" s="4">
        <f t="shared" si="3"/>
        <v>0.95211111111111113</v>
      </c>
      <c r="AE12" s="4">
        <f t="shared" si="3"/>
        <v>18.970944444444442</v>
      </c>
      <c r="AF12" s="4">
        <f t="shared" si="3"/>
        <v>14.429444444444444</v>
      </c>
      <c r="AG12" s="4">
        <f t="shared" si="3"/>
        <v>40.216111111111118</v>
      </c>
    </row>
    <row r="13" spans="1:33">
      <c r="A13" s="2">
        <v>11</v>
      </c>
      <c r="B13" s="7" t="s">
        <v>14</v>
      </c>
      <c r="C13" s="1" t="s">
        <v>0</v>
      </c>
      <c r="D13" s="3">
        <v>11.5</v>
      </c>
      <c r="E13" s="3">
        <v>12</v>
      </c>
      <c r="F13" s="3">
        <f t="shared" si="0"/>
        <v>0.5</v>
      </c>
      <c r="G13" s="3">
        <f t="shared" ref="G13:G25" si="4">SIN(RADIANS(60))*F13</f>
        <v>0.4330127018922193</v>
      </c>
      <c r="H13" s="3">
        <v>15.032</v>
      </c>
      <c r="I13" s="3">
        <v>20.006</v>
      </c>
      <c r="J13" s="3">
        <v>0.56200000000000006</v>
      </c>
      <c r="K13" s="3">
        <v>31.940999999999999</v>
      </c>
      <c r="L13" s="3">
        <v>15.62</v>
      </c>
      <c r="M13" s="3">
        <v>27.29</v>
      </c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</row>
    <row r="14" spans="1:33">
      <c r="A14" s="2">
        <v>12</v>
      </c>
      <c r="B14" s="7" t="s">
        <v>15</v>
      </c>
      <c r="C14" s="1" t="s">
        <v>0</v>
      </c>
      <c r="D14" s="3">
        <v>12</v>
      </c>
      <c r="E14" s="3">
        <v>13</v>
      </c>
      <c r="F14" s="3">
        <f t="shared" si="0"/>
        <v>1</v>
      </c>
      <c r="G14" s="3">
        <f t="shared" si="4"/>
        <v>0.8660254037844386</v>
      </c>
      <c r="H14" s="3">
        <v>23.542000000000002</v>
      </c>
      <c r="I14" s="3">
        <v>25.54</v>
      </c>
      <c r="J14" s="3">
        <v>0.25800000000000001</v>
      </c>
      <c r="K14" s="3">
        <v>19.744</v>
      </c>
      <c r="L14" s="3">
        <v>18.23</v>
      </c>
      <c r="M14" s="3">
        <v>49.47</v>
      </c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</row>
    <row r="15" spans="1:33">
      <c r="A15" s="2">
        <v>13</v>
      </c>
      <c r="B15" s="7" t="s">
        <v>16</v>
      </c>
      <c r="C15" s="1" t="s">
        <v>0</v>
      </c>
      <c r="D15" s="3">
        <v>13</v>
      </c>
      <c r="E15" s="3">
        <v>14</v>
      </c>
      <c r="F15" s="3">
        <f t="shared" si="0"/>
        <v>1</v>
      </c>
      <c r="G15" s="3">
        <f t="shared" si="4"/>
        <v>0.8660254037844386</v>
      </c>
      <c r="H15" s="3">
        <v>14.651999999999999</v>
      </c>
      <c r="I15" s="3">
        <v>35.131</v>
      </c>
      <c r="J15" s="3">
        <v>0.31900000000000001</v>
      </c>
      <c r="K15" s="3">
        <v>28.265000000000001</v>
      </c>
      <c r="L15" s="3">
        <v>15.94</v>
      </c>
      <c r="M15" s="3">
        <v>36.979999999999997</v>
      </c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</row>
    <row r="16" spans="1:33">
      <c r="A16" s="2">
        <v>14</v>
      </c>
      <c r="B16" s="7" t="s">
        <v>17</v>
      </c>
      <c r="C16" s="1" t="s">
        <v>0</v>
      </c>
      <c r="D16" s="3">
        <v>14</v>
      </c>
      <c r="E16" s="3">
        <v>15</v>
      </c>
      <c r="F16" s="3">
        <f t="shared" si="0"/>
        <v>1</v>
      </c>
      <c r="G16" s="3">
        <f t="shared" si="4"/>
        <v>0.8660254037844386</v>
      </c>
      <c r="H16" s="3">
        <v>15.561</v>
      </c>
      <c r="I16" s="3">
        <v>28.288</v>
      </c>
      <c r="J16" s="3">
        <v>0.36399999999999999</v>
      </c>
      <c r="K16" s="3">
        <v>32.231999999999999</v>
      </c>
      <c r="L16" s="3">
        <v>17.309999999999999</v>
      </c>
      <c r="M16" s="3">
        <v>29.35</v>
      </c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</row>
    <row r="17" spans="1:33">
      <c r="A17" s="2">
        <v>15</v>
      </c>
      <c r="B17" s="7" t="s">
        <v>18</v>
      </c>
      <c r="C17" s="1" t="s">
        <v>0</v>
      </c>
      <c r="D17" s="3">
        <v>15</v>
      </c>
      <c r="E17" s="3">
        <v>16</v>
      </c>
      <c r="F17" s="3">
        <f t="shared" si="0"/>
        <v>1</v>
      </c>
      <c r="G17" s="3">
        <f t="shared" si="4"/>
        <v>0.8660254037844386</v>
      </c>
      <c r="H17" s="3">
        <v>17.512</v>
      </c>
      <c r="I17" s="3">
        <v>29.454000000000001</v>
      </c>
      <c r="J17" s="3">
        <v>0.27600000000000002</v>
      </c>
      <c r="K17" s="3">
        <v>29.387</v>
      </c>
      <c r="L17" s="3">
        <v>18.77</v>
      </c>
      <c r="M17" s="3">
        <v>30.61</v>
      </c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</row>
    <row r="18" spans="1:33">
      <c r="A18" s="2">
        <v>16</v>
      </c>
      <c r="B18" s="7" t="s">
        <v>19</v>
      </c>
      <c r="C18" s="1" t="s">
        <v>0</v>
      </c>
      <c r="D18" s="3">
        <v>16</v>
      </c>
      <c r="E18" s="3">
        <v>17</v>
      </c>
      <c r="F18" s="3">
        <f t="shared" si="0"/>
        <v>1</v>
      </c>
      <c r="G18" s="3">
        <f t="shared" si="4"/>
        <v>0.8660254037844386</v>
      </c>
      <c r="H18" s="3">
        <v>17.913</v>
      </c>
      <c r="I18" s="3">
        <v>31.358000000000001</v>
      </c>
      <c r="J18" s="3">
        <v>0.28699999999999998</v>
      </c>
      <c r="K18" s="3">
        <v>27.053999999999998</v>
      </c>
      <c r="L18" s="3">
        <v>19.5</v>
      </c>
      <c r="M18" s="3">
        <v>32.96</v>
      </c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</row>
    <row r="19" spans="1:33">
      <c r="A19" s="2">
        <v>17</v>
      </c>
      <c r="B19" s="7" t="s">
        <v>20</v>
      </c>
      <c r="C19" s="1" t="s">
        <v>0</v>
      </c>
      <c r="D19" s="3">
        <v>17</v>
      </c>
      <c r="E19" s="3">
        <v>18</v>
      </c>
      <c r="F19" s="3">
        <f t="shared" si="0"/>
        <v>1</v>
      </c>
      <c r="G19" s="3">
        <f t="shared" si="4"/>
        <v>0.8660254037844386</v>
      </c>
      <c r="H19" s="3">
        <v>16.367000000000001</v>
      </c>
      <c r="I19" s="3">
        <v>32.548999999999999</v>
      </c>
      <c r="J19" s="3">
        <v>0.38100000000000001</v>
      </c>
      <c r="K19" s="3">
        <v>24.411999999999999</v>
      </c>
      <c r="L19" s="3">
        <v>17.72</v>
      </c>
      <c r="M19" s="3">
        <v>33.549999999999997</v>
      </c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</row>
    <row r="20" spans="1:33">
      <c r="A20" s="2">
        <v>18</v>
      </c>
      <c r="B20" s="7" t="s">
        <v>21</v>
      </c>
      <c r="C20" s="1" t="s">
        <v>0</v>
      </c>
      <c r="D20" s="3">
        <v>18</v>
      </c>
      <c r="E20" s="3">
        <v>19</v>
      </c>
      <c r="F20" s="3">
        <f t="shared" si="0"/>
        <v>1</v>
      </c>
      <c r="G20" s="3">
        <f t="shared" si="4"/>
        <v>0.8660254037844386</v>
      </c>
      <c r="H20" s="3">
        <v>15.105</v>
      </c>
      <c r="I20" s="3">
        <v>31.45</v>
      </c>
      <c r="J20" s="3">
        <v>0.248</v>
      </c>
      <c r="K20" s="3">
        <v>25.396999999999998</v>
      </c>
      <c r="L20" s="3">
        <v>15.66</v>
      </c>
      <c r="M20" s="3">
        <v>32.479999999999997</v>
      </c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</row>
    <row r="21" spans="1:33">
      <c r="A21" s="2">
        <v>19</v>
      </c>
      <c r="B21" s="7" t="s">
        <v>22</v>
      </c>
      <c r="C21" s="1" t="s">
        <v>0</v>
      </c>
      <c r="D21" s="3">
        <v>19</v>
      </c>
      <c r="E21" s="3">
        <v>20</v>
      </c>
      <c r="F21" s="3">
        <f t="shared" si="0"/>
        <v>1</v>
      </c>
      <c r="G21" s="3">
        <f t="shared" si="4"/>
        <v>0.8660254037844386</v>
      </c>
      <c r="H21" s="3">
        <v>17.225999999999999</v>
      </c>
      <c r="I21" s="3">
        <v>29.52</v>
      </c>
      <c r="J21" s="3">
        <v>0.35799999999999998</v>
      </c>
      <c r="K21" s="3">
        <v>26.873000000000001</v>
      </c>
      <c r="L21" s="3">
        <v>17.440000000000001</v>
      </c>
      <c r="M21" s="3">
        <v>30.59</v>
      </c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</row>
    <row r="22" spans="1:33">
      <c r="A22" s="2">
        <v>20</v>
      </c>
      <c r="B22" s="7" t="s">
        <v>23</v>
      </c>
      <c r="C22" s="1" t="s">
        <v>0</v>
      </c>
      <c r="D22" s="3">
        <v>20</v>
      </c>
      <c r="E22" s="3">
        <v>21</v>
      </c>
      <c r="F22" s="3">
        <f t="shared" si="0"/>
        <v>1</v>
      </c>
      <c r="G22" s="3">
        <f t="shared" si="4"/>
        <v>0.8660254037844386</v>
      </c>
      <c r="H22" s="3">
        <v>21.366</v>
      </c>
      <c r="I22" s="3">
        <v>25.577999999999999</v>
      </c>
      <c r="J22" s="3">
        <v>0.39100000000000001</v>
      </c>
      <c r="K22" s="3">
        <v>25.818999999999999</v>
      </c>
      <c r="L22" s="3">
        <v>21.05</v>
      </c>
      <c r="M22" s="3">
        <v>28.02</v>
      </c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</row>
    <row r="23" spans="1:33">
      <c r="A23" s="2">
        <v>21</v>
      </c>
      <c r="B23" s="7" t="s">
        <v>24</v>
      </c>
      <c r="C23" s="1" t="s">
        <v>0</v>
      </c>
      <c r="D23" s="3">
        <f t="shared" ref="D23:D29" si="5">E22</f>
        <v>21</v>
      </c>
      <c r="E23" s="3">
        <f t="shared" ref="E23:E29" si="6">E22+1</f>
        <v>22</v>
      </c>
      <c r="F23" s="3">
        <f t="shared" si="0"/>
        <v>1</v>
      </c>
      <c r="G23" s="3">
        <f t="shared" si="4"/>
        <v>0.8660254037844386</v>
      </c>
      <c r="H23" s="3">
        <v>21.951000000000001</v>
      </c>
      <c r="I23" s="3">
        <v>26.913</v>
      </c>
      <c r="J23" s="3">
        <v>0.20699999999999999</v>
      </c>
      <c r="K23" s="3">
        <v>27.262</v>
      </c>
      <c r="L23" s="3">
        <v>23.22</v>
      </c>
      <c r="M23" s="3">
        <v>30.54</v>
      </c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</row>
    <row r="24" spans="1:33">
      <c r="A24" s="2">
        <v>22</v>
      </c>
      <c r="B24" s="7" t="s">
        <v>25</v>
      </c>
      <c r="C24" s="1" t="s">
        <v>0</v>
      </c>
      <c r="D24" s="3">
        <f t="shared" si="5"/>
        <v>22</v>
      </c>
      <c r="E24" s="3">
        <f t="shared" si="6"/>
        <v>23</v>
      </c>
      <c r="F24" s="3">
        <f t="shared" si="0"/>
        <v>1</v>
      </c>
      <c r="G24" s="3">
        <f t="shared" si="4"/>
        <v>0.8660254037844386</v>
      </c>
      <c r="H24" s="3">
        <v>19.995999999999999</v>
      </c>
      <c r="I24" s="3">
        <v>28.388000000000002</v>
      </c>
      <c r="J24" s="3">
        <v>0.52200000000000002</v>
      </c>
      <c r="K24" s="3">
        <v>23.44</v>
      </c>
      <c r="L24" s="3">
        <v>20.62</v>
      </c>
      <c r="M24" s="3">
        <v>33.700000000000003</v>
      </c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</row>
    <row r="25" spans="1:33">
      <c r="A25" s="2">
        <v>23</v>
      </c>
      <c r="B25" s="7" t="s">
        <v>26</v>
      </c>
      <c r="C25" s="1" t="s">
        <v>0</v>
      </c>
      <c r="D25" s="3">
        <f t="shared" si="5"/>
        <v>23</v>
      </c>
      <c r="E25" s="3">
        <f t="shared" si="6"/>
        <v>24</v>
      </c>
      <c r="F25" s="3">
        <f t="shared" si="0"/>
        <v>1</v>
      </c>
      <c r="G25" s="3">
        <f t="shared" si="4"/>
        <v>0.8660254037844386</v>
      </c>
      <c r="H25" s="3">
        <v>20.428000000000001</v>
      </c>
      <c r="I25" s="3">
        <v>27.140999999999998</v>
      </c>
      <c r="J25" s="3">
        <v>0.35499999999999998</v>
      </c>
      <c r="K25" s="3">
        <v>23.443999999999999</v>
      </c>
      <c r="L25" s="3">
        <v>19.7</v>
      </c>
      <c r="M25" s="3">
        <v>31.61</v>
      </c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>
        <f>SUMPRODUCT(F13:F25,H13:H25/SUM(F13:F25))</f>
        <v>18.330800000000004</v>
      </c>
      <c r="AC25" s="4">
        <f t="shared" ref="AC25:AG25" si="7">SUMPRODUCT(H13:H25,I13:I25/SUM(H13:H25))</f>
        <v>28.354323514373483</v>
      </c>
      <c r="AD25" s="4">
        <f t="shared" si="7"/>
        <v>0.34272660483254158</v>
      </c>
      <c r="AE25" s="4">
        <f t="shared" si="7"/>
        <v>26.763651060070675</v>
      </c>
      <c r="AF25" s="4">
        <f t="shared" si="7"/>
        <v>18.441030266168504</v>
      </c>
      <c r="AG25" s="4">
        <f t="shared" si="7"/>
        <v>32.793797242295867</v>
      </c>
    </row>
    <row r="26" spans="1:33">
      <c r="A26" s="2">
        <v>24</v>
      </c>
      <c r="B26" s="7" t="s">
        <v>27</v>
      </c>
      <c r="C26" s="1" t="s">
        <v>0</v>
      </c>
      <c r="D26" s="3">
        <f t="shared" si="5"/>
        <v>24</v>
      </c>
      <c r="E26" s="3">
        <f t="shared" si="6"/>
        <v>25</v>
      </c>
      <c r="F26" s="3">
        <f t="shared" si="0"/>
        <v>1</v>
      </c>
      <c r="G26" s="3">
        <f>SIN(RADIANS(62))*F26</f>
        <v>0.88294759285892688</v>
      </c>
      <c r="H26" s="3">
        <v>25.036999999999999</v>
      </c>
      <c r="I26" s="3">
        <v>23.486999999999998</v>
      </c>
      <c r="J26" s="3">
        <v>0.49299999999999999</v>
      </c>
      <c r="K26" s="3">
        <v>23.105</v>
      </c>
      <c r="L26" s="3">
        <v>19.559999999999999</v>
      </c>
      <c r="M26" s="3">
        <v>28.17</v>
      </c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8">
        <v>25.036999999999999</v>
      </c>
      <c r="AC26" s="8">
        <v>23.486999999999998</v>
      </c>
      <c r="AD26" s="8">
        <v>0.49299999999999999</v>
      </c>
      <c r="AE26" s="8">
        <v>23.105</v>
      </c>
      <c r="AF26" s="8">
        <v>19.559999999999999</v>
      </c>
      <c r="AG26" s="8">
        <v>28.17</v>
      </c>
    </row>
    <row r="27" spans="1:33">
      <c r="A27" s="2">
        <v>25</v>
      </c>
      <c r="B27" s="7" t="s">
        <v>28</v>
      </c>
      <c r="C27" s="1" t="s">
        <v>0</v>
      </c>
      <c r="D27" s="3">
        <f t="shared" si="5"/>
        <v>25</v>
      </c>
      <c r="E27" s="3">
        <f t="shared" si="6"/>
        <v>26</v>
      </c>
      <c r="F27" s="3">
        <f t="shared" si="0"/>
        <v>1</v>
      </c>
      <c r="G27" s="3">
        <f>SIN(RADIANS(64))*F27</f>
        <v>0.89879404629916704</v>
      </c>
      <c r="H27" s="3">
        <v>23.994</v>
      </c>
      <c r="I27" s="3">
        <v>22.21</v>
      </c>
      <c r="J27" s="3">
        <v>0.502</v>
      </c>
      <c r="K27" s="3">
        <v>26.405000000000001</v>
      </c>
      <c r="L27" s="3">
        <v>21.94</v>
      </c>
      <c r="M27" s="3">
        <v>26.18</v>
      </c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</row>
    <row r="28" spans="1:33">
      <c r="A28" s="2">
        <v>26</v>
      </c>
      <c r="B28" s="7" t="s">
        <v>29</v>
      </c>
      <c r="C28" s="1" t="s">
        <v>0</v>
      </c>
      <c r="D28" s="3">
        <f t="shared" si="5"/>
        <v>26</v>
      </c>
      <c r="E28" s="3">
        <f t="shared" si="6"/>
        <v>27</v>
      </c>
      <c r="F28" s="3">
        <f t="shared" si="0"/>
        <v>1</v>
      </c>
      <c r="G28" s="3">
        <f>SIN(RADIANS(64))*F28</f>
        <v>0.89879404629916704</v>
      </c>
      <c r="H28" s="3">
        <v>16.72</v>
      </c>
      <c r="I28" s="3">
        <v>28.914000000000001</v>
      </c>
      <c r="J28" s="3">
        <v>0.60699999999999998</v>
      </c>
      <c r="K28" s="3">
        <v>19.297999999999998</v>
      </c>
      <c r="L28" s="3">
        <v>19.38</v>
      </c>
      <c r="M28" s="3">
        <v>42.05</v>
      </c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</row>
    <row r="29" spans="1:33">
      <c r="A29" s="2">
        <v>27</v>
      </c>
      <c r="B29" s="7" t="s">
        <v>30</v>
      </c>
      <c r="C29" s="1" t="s">
        <v>0</v>
      </c>
      <c r="D29" s="3">
        <f t="shared" si="5"/>
        <v>27</v>
      </c>
      <c r="E29" s="3">
        <f t="shared" si="6"/>
        <v>28</v>
      </c>
      <c r="F29" s="3">
        <f t="shared" si="0"/>
        <v>1</v>
      </c>
      <c r="G29" s="3">
        <f>SIN(RADIANS(64))*F29</f>
        <v>0.89879404629916704</v>
      </c>
      <c r="H29" s="3">
        <v>22.901</v>
      </c>
      <c r="I29" s="3">
        <v>26.885000000000002</v>
      </c>
      <c r="J29" s="3">
        <v>0.309</v>
      </c>
      <c r="K29" s="3">
        <v>23.920999999999999</v>
      </c>
      <c r="L29" s="3">
        <v>18.739999999999998</v>
      </c>
      <c r="M29" s="3">
        <v>28.55</v>
      </c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>
        <f>SUMPRODUCT(F27:F29,H27:H29/SUM(F27:F29))</f>
        <v>21.204999999999998</v>
      </c>
      <c r="AC29" s="4">
        <f t="shared" ref="AC29:AG29" si="8">SUMPRODUCT(H27:H29,I27:I29/SUM(H27:H29))</f>
        <v>25.654990253870942</v>
      </c>
      <c r="AD29" s="4">
        <f t="shared" si="8"/>
        <v>0.47440273558179191</v>
      </c>
      <c r="AE29" s="4">
        <f t="shared" si="8"/>
        <v>22.821428067700985</v>
      </c>
      <c r="AF29" s="4">
        <f t="shared" si="8"/>
        <v>20.130996208204071</v>
      </c>
      <c r="AG29" s="4">
        <f t="shared" si="8"/>
        <v>32.040379620379618</v>
      </c>
    </row>
    <row r="30" spans="1:33">
      <c r="A30" s="2">
        <v>28</v>
      </c>
      <c r="B30" s="7" t="s">
        <v>31</v>
      </c>
      <c r="C30" s="1" t="s">
        <v>0</v>
      </c>
      <c r="D30" s="3">
        <v>21</v>
      </c>
      <c r="E30" s="3">
        <v>22</v>
      </c>
      <c r="F30" s="3">
        <f t="shared" si="0"/>
        <v>1</v>
      </c>
      <c r="G30" s="3">
        <f>SIN(RADIANS(58.5))*F30</f>
        <v>0.85264016435409218</v>
      </c>
      <c r="H30" s="3">
        <v>13.467000000000001</v>
      </c>
      <c r="I30" s="3">
        <v>35.899000000000001</v>
      </c>
      <c r="J30" s="3">
        <v>1.383</v>
      </c>
      <c r="K30" s="3">
        <v>17.065999999999999</v>
      </c>
      <c r="L30" s="3">
        <v>12.79</v>
      </c>
      <c r="M30" s="3">
        <v>46.79</v>
      </c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</row>
    <row r="31" spans="1:33">
      <c r="A31" s="2">
        <v>29</v>
      </c>
      <c r="B31" s="7" t="s">
        <v>32</v>
      </c>
      <c r="C31" s="1" t="s">
        <v>0</v>
      </c>
      <c r="D31" s="3">
        <v>22</v>
      </c>
      <c r="E31" s="3">
        <v>23</v>
      </c>
      <c r="F31" s="3">
        <f t="shared" si="0"/>
        <v>1</v>
      </c>
      <c r="G31" s="3">
        <f>SIN(RADIANS(58.5))*F31</f>
        <v>0.85264016435409218</v>
      </c>
      <c r="H31" s="3">
        <v>18.219000000000001</v>
      </c>
      <c r="I31" s="3">
        <v>18.846</v>
      </c>
      <c r="J31" s="3">
        <v>1.71</v>
      </c>
      <c r="K31" s="3">
        <v>28.39</v>
      </c>
      <c r="L31" s="3">
        <v>19.16</v>
      </c>
      <c r="M31" s="3">
        <v>28.54</v>
      </c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>
        <f>SUMPRODUCT($F30:$F31,H30:H31/SUM($F30:$F31))</f>
        <v>15.843</v>
      </c>
      <c r="AC31" s="4">
        <f t="shared" ref="AC31:AG31" si="9">SUMPRODUCT($F30:$F31,I30:I31/SUM($F30:$F31))</f>
        <v>27.372500000000002</v>
      </c>
      <c r="AD31" s="4">
        <f t="shared" si="9"/>
        <v>1.5465</v>
      </c>
      <c r="AE31" s="4">
        <f t="shared" si="9"/>
        <v>22.728000000000002</v>
      </c>
      <c r="AF31" s="4">
        <f t="shared" si="9"/>
        <v>15.975</v>
      </c>
      <c r="AG31" s="4">
        <f t="shared" si="9"/>
        <v>37.664999999999999</v>
      </c>
    </row>
    <row r="32" spans="1:33">
      <c r="A32" s="2">
        <v>30</v>
      </c>
      <c r="B32" s="7" t="s">
        <v>33</v>
      </c>
      <c r="C32" s="1" t="s">
        <v>0</v>
      </c>
      <c r="D32" s="3">
        <v>23</v>
      </c>
      <c r="E32" s="3">
        <v>24</v>
      </c>
      <c r="F32" s="3">
        <f t="shared" si="0"/>
        <v>1</v>
      </c>
      <c r="G32" s="3">
        <f>SIN(RADIANS(60))*F32</f>
        <v>0.8660254037844386</v>
      </c>
      <c r="H32" s="3">
        <v>9.6560000000000006</v>
      </c>
      <c r="I32" s="3">
        <v>39.073999999999998</v>
      </c>
      <c r="J32" s="3">
        <v>0.95499999999999996</v>
      </c>
      <c r="K32" s="3">
        <v>14.012</v>
      </c>
      <c r="L32" s="3">
        <v>10.42</v>
      </c>
      <c r="M32" s="3">
        <v>54.44</v>
      </c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</row>
    <row r="33" spans="1:33">
      <c r="A33" s="2">
        <v>31</v>
      </c>
      <c r="B33" s="7" t="s">
        <v>34</v>
      </c>
      <c r="C33" s="1" t="s">
        <v>0</v>
      </c>
      <c r="D33" s="3">
        <v>24</v>
      </c>
      <c r="E33" s="3">
        <v>25</v>
      </c>
      <c r="F33" s="3">
        <f t="shared" si="0"/>
        <v>1</v>
      </c>
      <c r="G33" s="3">
        <f>SIN(RADIANS(60))*F33</f>
        <v>0.8660254037844386</v>
      </c>
      <c r="H33" s="3">
        <v>10.031000000000001</v>
      </c>
      <c r="I33" s="3">
        <v>39.395000000000003</v>
      </c>
      <c r="J33" s="3">
        <v>0.98599999999999999</v>
      </c>
      <c r="K33" s="3">
        <v>13.706</v>
      </c>
      <c r="L33" s="3">
        <v>11.61</v>
      </c>
      <c r="M33" s="3">
        <v>54.72</v>
      </c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</row>
    <row r="34" spans="1:33">
      <c r="A34" s="2">
        <v>32</v>
      </c>
      <c r="B34" s="7" t="s">
        <v>35</v>
      </c>
      <c r="C34" s="1" t="s">
        <v>0</v>
      </c>
      <c r="D34" s="3">
        <v>25</v>
      </c>
      <c r="E34" s="3">
        <v>26</v>
      </c>
      <c r="F34" s="3">
        <f t="shared" si="0"/>
        <v>1</v>
      </c>
      <c r="G34" s="3">
        <f>SIN(RADIANS(60))*F34</f>
        <v>0.8660254037844386</v>
      </c>
      <c r="H34" s="3">
        <v>23.579000000000001</v>
      </c>
      <c r="I34" s="3">
        <v>26.184999999999999</v>
      </c>
      <c r="J34" s="3">
        <v>1.5609999999999999</v>
      </c>
      <c r="K34" s="3">
        <v>13.11</v>
      </c>
      <c r="L34" s="3">
        <v>22.02</v>
      </c>
      <c r="M34" s="3">
        <v>35.54</v>
      </c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</row>
    <row r="35" spans="1:33">
      <c r="A35" s="2">
        <v>33</v>
      </c>
      <c r="B35" s="7" t="s">
        <v>36</v>
      </c>
      <c r="C35" s="1" t="s">
        <v>0</v>
      </c>
      <c r="D35" s="3">
        <v>26</v>
      </c>
      <c r="E35" s="3">
        <v>27</v>
      </c>
      <c r="F35" s="3">
        <f t="shared" ref="F35:F48" si="10">E35-D35</f>
        <v>1</v>
      </c>
      <c r="G35" s="3">
        <f>SIN(RADIANS(60))*F35</f>
        <v>0.8660254037844386</v>
      </c>
      <c r="H35" s="3">
        <v>16.475000000000001</v>
      </c>
      <c r="I35" s="3">
        <v>37.601999999999997</v>
      </c>
      <c r="J35" s="3">
        <v>0.71799999999999997</v>
      </c>
      <c r="K35" s="3">
        <v>12.628</v>
      </c>
      <c r="L35" s="3">
        <v>14.71</v>
      </c>
      <c r="M35" s="3">
        <v>44</v>
      </c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>
        <f>SUMPRODUCT($F33:$F35,H33:H35/SUM($F33:$F35))</f>
        <v>16.695</v>
      </c>
      <c r="AC35" s="4">
        <f t="shared" ref="AC35:AG35" si="11">SUMPRODUCT($F33:$F35,I33:I35/SUM($F33:$F35))</f>
        <v>34.393999999999998</v>
      </c>
      <c r="AD35" s="4">
        <f t="shared" si="11"/>
        <v>1.0883333333333334</v>
      </c>
      <c r="AE35" s="4">
        <f t="shared" si="11"/>
        <v>13.148</v>
      </c>
      <c r="AF35" s="4">
        <f t="shared" si="11"/>
        <v>16.113333333333333</v>
      </c>
      <c r="AG35" s="4">
        <f t="shared" si="11"/>
        <v>44.75333333333333</v>
      </c>
    </row>
    <row r="36" spans="1:33">
      <c r="A36" s="2">
        <v>34</v>
      </c>
      <c r="B36" s="7" t="s">
        <v>37</v>
      </c>
      <c r="C36" s="1" t="s">
        <v>0</v>
      </c>
      <c r="D36" s="3">
        <v>27</v>
      </c>
      <c r="E36" s="3">
        <v>27.7</v>
      </c>
      <c r="F36" s="3">
        <f t="shared" si="10"/>
        <v>0.69999999999999929</v>
      </c>
      <c r="G36" s="3">
        <f>SIN(RADIANS(60))*F36</f>
        <v>0.60621778264910642</v>
      </c>
      <c r="H36" s="3">
        <v>9.1560000000000006</v>
      </c>
      <c r="I36" s="3">
        <v>40.137</v>
      </c>
      <c r="J36" s="3">
        <v>1.94</v>
      </c>
      <c r="K36" s="3">
        <v>13.840999999999999</v>
      </c>
      <c r="L36" s="3">
        <v>10.8</v>
      </c>
      <c r="M36" s="3">
        <v>54.16</v>
      </c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</row>
    <row r="37" spans="1:33">
      <c r="A37" s="2">
        <v>35</v>
      </c>
      <c r="B37" s="7" t="s">
        <v>38</v>
      </c>
      <c r="C37" s="1" t="s">
        <v>0</v>
      </c>
      <c r="D37" s="3">
        <v>11</v>
      </c>
      <c r="E37" s="3">
        <v>12</v>
      </c>
      <c r="F37" s="3">
        <f t="shared" si="10"/>
        <v>1</v>
      </c>
      <c r="G37" s="3">
        <f>SIN(RADIANS(62.5))*F37</f>
        <v>0.88701083317822171</v>
      </c>
      <c r="H37" s="3">
        <v>17.117999999999999</v>
      </c>
      <c r="I37" s="3">
        <v>28.86</v>
      </c>
      <c r="J37" s="3">
        <v>0.67300000000000004</v>
      </c>
      <c r="K37" s="3">
        <v>15.696</v>
      </c>
      <c r="L37" s="3">
        <v>16.29</v>
      </c>
      <c r="M37" s="3">
        <v>40.32</v>
      </c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</row>
    <row r="38" spans="1:33">
      <c r="A38" s="2">
        <v>36</v>
      </c>
      <c r="B38" s="7" t="s">
        <v>39</v>
      </c>
      <c r="C38" s="1" t="s">
        <v>0</v>
      </c>
      <c r="D38" s="3">
        <v>12</v>
      </c>
      <c r="E38" s="3">
        <v>13</v>
      </c>
      <c r="F38" s="3">
        <f t="shared" si="10"/>
        <v>1</v>
      </c>
      <c r="G38" s="3">
        <f>SIN(RADIANS(62.5))*F38</f>
        <v>0.88701083317822171</v>
      </c>
      <c r="H38" s="3">
        <v>21.172999999999998</v>
      </c>
      <c r="I38" s="3">
        <v>21.405999999999999</v>
      </c>
      <c r="J38" s="3">
        <v>1.113</v>
      </c>
      <c r="K38" s="3">
        <v>20.794</v>
      </c>
      <c r="L38" s="3">
        <v>18.8</v>
      </c>
      <c r="M38" s="3">
        <v>36.020000000000003</v>
      </c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</row>
    <row r="39" spans="1:33">
      <c r="A39" s="2">
        <v>37</v>
      </c>
      <c r="B39" s="7" t="s">
        <v>40</v>
      </c>
      <c r="C39" s="1" t="s">
        <v>0</v>
      </c>
      <c r="D39" s="3">
        <v>13</v>
      </c>
      <c r="E39" s="3">
        <v>14</v>
      </c>
      <c r="F39" s="3">
        <f t="shared" si="10"/>
        <v>1</v>
      </c>
      <c r="G39" s="3">
        <f>SIN(RADIANS(62.5))*F39</f>
        <v>0.88701083317822171</v>
      </c>
      <c r="H39" s="3">
        <v>24.591000000000001</v>
      </c>
      <c r="I39" s="3">
        <v>5.0830000000000002</v>
      </c>
      <c r="J39" s="3">
        <v>1.4750000000000001</v>
      </c>
      <c r="K39" s="3">
        <v>43.067</v>
      </c>
      <c r="L39" s="3">
        <v>22.67</v>
      </c>
      <c r="M39" s="3">
        <v>11.02</v>
      </c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>
        <f>SUMPRODUCT($F37:$F39,H37:H39/SUM($F37:$F39))</f>
        <v>20.960666666666668</v>
      </c>
      <c r="AC39" s="4">
        <f t="shared" ref="AC39:AG39" si="12">SUMPRODUCT($F37:$F39,I37:I39/SUM($F37:$F39))</f>
        <v>18.449666666666666</v>
      </c>
      <c r="AD39" s="4">
        <f t="shared" si="12"/>
        <v>1.0870000000000002</v>
      </c>
      <c r="AE39" s="4">
        <f t="shared" si="12"/>
        <v>26.518999999999998</v>
      </c>
      <c r="AF39" s="4">
        <f t="shared" si="12"/>
        <v>19.253333333333334</v>
      </c>
      <c r="AG39" s="4">
        <f t="shared" si="12"/>
        <v>29.119999999999997</v>
      </c>
    </row>
    <row r="40" spans="1:33">
      <c r="A40" s="2">
        <v>38</v>
      </c>
      <c r="B40" s="7" t="s">
        <v>41</v>
      </c>
      <c r="C40" s="1" t="s">
        <v>0</v>
      </c>
      <c r="D40" s="3">
        <v>14</v>
      </c>
      <c r="E40" s="3">
        <v>15</v>
      </c>
      <c r="F40" s="3">
        <f t="shared" si="10"/>
        <v>1</v>
      </c>
      <c r="G40" s="3">
        <f>SIN(RADIANS(68))*F40</f>
        <v>0.92718385456678742</v>
      </c>
      <c r="H40" s="3">
        <v>28.949000000000002</v>
      </c>
      <c r="I40" s="3">
        <v>7.226</v>
      </c>
      <c r="J40" s="3">
        <v>1.292</v>
      </c>
      <c r="K40" s="3">
        <v>36.484000000000002</v>
      </c>
      <c r="L40" s="3">
        <v>20.78</v>
      </c>
      <c r="M40" s="3">
        <v>14.03</v>
      </c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</row>
    <row r="41" spans="1:33">
      <c r="A41" s="2">
        <v>39</v>
      </c>
      <c r="B41" s="7" t="s">
        <v>42</v>
      </c>
      <c r="C41" s="1" t="s">
        <v>0</v>
      </c>
      <c r="D41" s="3">
        <v>15</v>
      </c>
      <c r="E41" s="3">
        <v>16</v>
      </c>
      <c r="F41" s="3">
        <f t="shared" si="10"/>
        <v>1</v>
      </c>
      <c r="G41" s="3">
        <f t="shared" ref="G41:G44" si="13">SIN(RADIANS(68))*F41</f>
        <v>0.92718385456678742</v>
      </c>
      <c r="H41" s="3">
        <v>32.118000000000002</v>
      </c>
      <c r="I41" s="3">
        <v>5.673</v>
      </c>
      <c r="J41" s="3">
        <v>0.96299999999999997</v>
      </c>
      <c r="K41" s="3">
        <v>37.926000000000002</v>
      </c>
      <c r="L41" s="3">
        <v>20.440000000000001</v>
      </c>
      <c r="M41" s="3">
        <v>11.51</v>
      </c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</row>
    <row r="42" spans="1:33">
      <c r="A42" s="2">
        <v>40</v>
      </c>
      <c r="B42" s="7" t="s">
        <v>43</v>
      </c>
      <c r="C42" s="1" t="s">
        <v>0</v>
      </c>
      <c r="D42" s="3">
        <v>16</v>
      </c>
      <c r="E42" s="3">
        <v>17</v>
      </c>
      <c r="F42" s="3">
        <f t="shared" si="10"/>
        <v>1</v>
      </c>
      <c r="G42" s="3">
        <f t="shared" si="13"/>
        <v>0.92718385456678742</v>
      </c>
      <c r="H42" s="3">
        <v>30.902999999999999</v>
      </c>
      <c r="I42" s="3">
        <v>8.8360000000000003</v>
      </c>
      <c r="J42" s="3">
        <v>1.3089999999999999</v>
      </c>
      <c r="K42" s="3">
        <v>31.15</v>
      </c>
      <c r="L42" s="3">
        <v>21.48</v>
      </c>
      <c r="M42" s="3">
        <v>19.329999999999998</v>
      </c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</row>
    <row r="43" spans="1:33">
      <c r="A43" s="2">
        <v>41</v>
      </c>
      <c r="B43" s="7" t="s">
        <v>44</v>
      </c>
      <c r="C43" s="1" t="s">
        <v>0</v>
      </c>
      <c r="D43" s="3">
        <v>17</v>
      </c>
      <c r="E43" s="3">
        <v>18</v>
      </c>
      <c r="F43" s="3">
        <f t="shared" si="10"/>
        <v>1</v>
      </c>
      <c r="G43" s="3">
        <f t="shared" si="13"/>
        <v>0.92718385456678742</v>
      </c>
      <c r="H43" s="3">
        <v>29.888999999999999</v>
      </c>
      <c r="I43" s="3">
        <v>8.8260000000000005</v>
      </c>
      <c r="J43" s="3">
        <v>1.1200000000000001</v>
      </c>
      <c r="K43" s="3">
        <v>31.574000000000002</v>
      </c>
      <c r="L43" s="3">
        <v>19.43</v>
      </c>
      <c r="M43" s="3">
        <v>20.75</v>
      </c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8">
        <f>SUMPRODUCT($F40:$F43,H40:H43/SUM($F40:$F43))</f>
        <v>30.464749999999999</v>
      </c>
      <c r="AC43" s="8">
        <f t="shared" ref="AC43:AG43" si="14">SUMPRODUCT($F40:$F43,I40:I43/SUM($F40:$F43))</f>
        <v>7.64025</v>
      </c>
      <c r="AD43" s="8">
        <f t="shared" si="14"/>
        <v>1.171</v>
      </c>
      <c r="AE43" s="8">
        <f t="shared" si="14"/>
        <v>34.283500000000004</v>
      </c>
      <c r="AF43" s="8">
        <f t="shared" si="14"/>
        <v>20.532499999999999</v>
      </c>
      <c r="AG43" s="8">
        <f t="shared" si="14"/>
        <v>16.405000000000001</v>
      </c>
    </row>
    <row r="44" spans="1:33">
      <c r="A44" s="2">
        <v>42</v>
      </c>
      <c r="B44" s="7" t="s">
        <v>45</v>
      </c>
      <c r="C44" s="1" t="s">
        <v>0</v>
      </c>
      <c r="D44" s="3">
        <v>18</v>
      </c>
      <c r="E44" s="3">
        <v>19</v>
      </c>
      <c r="F44" s="3">
        <f t="shared" si="10"/>
        <v>1</v>
      </c>
      <c r="G44" s="3">
        <f t="shared" si="13"/>
        <v>0.92718385456678742</v>
      </c>
      <c r="H44" s="3">
        <v>6.4740000000000002</v>
      </c>
      <c r="I44" s="3">
        <v>44.466000000000001</v>
      </c>
      <c r="J44" s="3">
        <v>0.97599999999999998</v>
      </c>
      <c r="K44" s="3">
        <v>12.454000000000001</v>
      </c>
      <c r="L44" s="3">
        <v>4.72</v>
      </c>
      <c r="M44" s="3">
        <v>64.599999999999994</v>
      </c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</row>
    <row r="45" spans="1:33">
      <c r="A45" s="2">
        <v>43</v>
      </c>
      <c r="B45" s="7" t="s">
        <v>46</v>
      </c>
      <c r="C45" s="1" t="s">
        <v>0</v>
      </c>
      <c r="D45" s="3">
        <v>19</v>
      </c>
      <c r="E45" s="3">
        <v>20</v>
      </c>
      <c r="F45" s="3">
        <f t="shared" si="10"/>
        <v>1</v>
      </c>
      <c r="G45" s="3">
        <f>SIN(RADIANS(63.5))*F45</f>
        <v>0.89493436160202511</v>
      </c>
      <c r="H45" s="3">
        <v>17.584</v>
      </c>
      <c r="I45" s="3">
        <v>29.302</v>
      </c>
      <c r="J45" s="3">
        <v>0.53500000000000003</v>
      </c>
      <c r="K45" s="3">
        <v>14.693</v>
      </c>
      <c r="L45" s="3">
        <v>17.87</v>
      </c>
      <c r="M45" s="3">
        <v>45.96</v>
      </c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</row>
    <row r="46" spans="1:33">
      <c r="A46" s="2">
        <v>44</v>
      </c>
      <c r="B46" s="7" t="s">
        <v>47</v>
      </c>
      <c r="C46" s="1" t="s">
        <v>0</v>
      </c>
      <c r="D46" s="3">
        <v>20</v>
      </c>
      <c r="E46" s="3">
        <v>21</v>
      </c>
      <c r="F46" s="3">
        <f t="shared" si="10"/>
        <v>1</v>
      </c>
      <c r="G46" s="3">
        <f>SIN(RADIANS(63.5))*F46</f>
        <v>0.89493436160202511</v>
      </c>
      <c r="H46" s="3">
        <v>20.581</v>
      </c>
      <c r="I46" s="3">
        <v>22.038</v>
      </c>
      <c r="J46" s="3">
        <v>2.09</v>
      </c>
      <c r="K46" s="3">
        <v>23.911999999999999</v>
      </c>
      <c r="L46" s="3">
        <v>18.47</v>
      </c>
      <c r="M46" s="3">
        <v>33.450000000000003</v>
      </c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>
        <f>SUMPRODUCT($F45:$F46,H45:H46/SUM($F45:$F46))</f>
        <v>19.0825</v>
      </c>
      <c r="AC46" s="4">
        <f t="shared" ref="AC46:AG46" si="15">SUMPRODUCT($F45:$F46,I45:I46/SUM($F45:$F46))</f>
        <v>25.67</v>
      </c>
      <c r="AD46" s="4">
        <f t="shared" si="15"/>
        <v>1.3125</v>
      </c>
      <c r="AE46" s="4">
        <f t="shared" si="15"/>
        <v>19.302499999999998</v>
      </c>
      <c r="AF46" s="4">
        <f t="shared" si="15"/>
        <v>18.170000000000002</v>
      </c>
      <c r="AG46" s="4">
        <f t="shared" si="15"/>
        <v>39.704999999999998</v>
      </c>
    </row>
    <row r="47" spans="1:33">
      <c r="A47" s="2">
        <v>45</v>
      </c>
      <c r="B47" s="7" t="s">
        <v>48</v>
      </c>
      <c r="C47" s="1" t="s">
        <v>0</v>
      </c>
      <c r="D47" s="3">
        <v>21</v>
      </c>
      <c r="E47" s="3">
        <v>22</v>
      </c>
      <c r="F47" s="3">
        <f t="shared" si="10"/>
        <v>1</v>
      </c>
      <c r="G47" s="3">
        <f>SIN(RADIANS(70))*F47</f>
        <v>0.93969262078590832</v>
      </c>
      <c r="H47" s="3">
        <v>29.446000000000002</v>
      </c>
      <c r="I47" s="3">
        <v>15.364000000000001</v>
      </c>
      <c r="J47" s="3">
        <v>1.8440000000000001</v>
      </c>
      <c r="K47" s="3">
        <v>27.631</v>
      </c>
      <c r="L47" s="3">
        <v>20.22</v>
      </c>
      <c r="M47" s="3">
        <v>20.56</v>
      </c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</row>
    <row r="48" spans="1:33">
      <c r="A48" s="2">
        <v>46</v>
      </c>
      <c r="B48" s="7" t="s">
        <v>49</v>
      </c>
      <c r="C48" s="1" t="s">
        <v>0</v>
      </c>
      <c r="D48" s="3">
        <v>22</v>
      </c>
      <c r="E48" s="3">
        <v>23</v>
      </c>
      <c r="F48" s="3">
        <f t="shared" si="10"/>
        <v>1</v>
      </c>
      <c r="G48" s="3">
        <f>SIN(RADIANS(70))*F48</f>
        <v>0.93969262078590832</v>
      </c>
      <c r="H48" s="3">
        <v>32.014000000000003</v>
      </c>
      <c r="I48" s="3">
        <v>12.077</v>
      </c>
      <c r="J48" s="3">
        <v>1.853</v>
      </c>
      <c r="K48" s="3">
        <v>27.706</v>
      </c>
      <c r="L48" s="3">
        <v>21.17</v>
      </c>
      <c r="M48" s="3">
        <v>17.010000000000002</v>
      </c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8">
        <f>SUMPRODUCT($F47:$F48,H47:H48/SUM($F47:$F48))</f>
        <v>30.730000000000004</v>
      </c>
      <c r="AC48" s="8">
        <f t="shared" ref="AC48" si="16">SUMPRODUCT($F47:$F48,I47:I48/SUM($F47:$F48))</f>
        <v>13.720500000000001</v>
      </c>
      <c r="AD48" s="8">
        <f t="shared" ref="AD48" si="17">SUMPRODUCT($F47:$F48,J47:J48/SUM($F47:$F48))</f>
        <v>1.8485</v>
      </c>
      <c r="AE48" s="8">
        <f t="shared" ref="AE48" si="18">SUMPRODUCT($F47:$F48,K47:K48/SUM($F47:$F48))</f>
        <v>27.668500000000002</v>
      </c>
      <c r="AF48" s="8">
        <f t="shared" ref="AF48" si="19">SUMPRODUCT($F47:$F48,L47:L48/SUM($F47:$F48))</f>
        <v>20.695</v>
      </c>
      <c r="AG48" s="8">
        <f t="shared" ref="AG48" si="20">SUMPRODUCT($F47:$F48,M47:M48/SUM($F47:$F48))</f>
        <v>18.785</v>
      </c>
    </row>
  </sheetData>
  <mergeCells count="1">
    <mergeCell ref="A1:M1"/>
  </mergeCells>
  <conditionalFormatting sqref="H1 H49:H1048576">
    <cfRule type="cellIs" dxfId="1" priority="4" operator="greaterThan">
      <formula>25</formula>
    </cfRule>
    <cfRule type="cellIs" dxfId="0" priority="5" operator="between">
      <formula>10</formula>
      <formula>25</formula>
    </cfRule>
  </conditionalFormatting>
  <printOptions horizontalCentered="1"/>
  <pageMargins left="0.511811023622047" right="0.31496062992126" top="1.34" bottom="0.55118110236220497" header="0.47244094488188998" footer="0.31496062992126"/>
  <pageSetup paperSize="9" orientation="landscape" r:id="rId1"/>
  <headerFooter>
    <oddHeader>&amp;R&amp;G
ANNEXURE-XII/&amp;P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2025-04-04T05:17:17Z</dcterms:modified>
</cp:coreProperties>
</file>